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120" windowHeight="8580" tabRatio="845"/>
  </bookViews>
  <sheets>
    <sheet name="2013" sheetId="17" r:id="rId1"/>
  </sheets>
  <calcPr calcId="125725"/>
</workbook>
</file>

<file path=xl/calcChain.xml><?xml version="1.0" encoding="utf-8"?>
<calcChain xmlns="http://schemas.openxmlformats.org/spreadsheetml/2006/main">
  <c r="D12" i="17"/>
  <c r="D16"/>
  <c r="D20"/>
  <c r="D21"/>
  <c r="D25"/>
  <c r="D26"/>
  <c r="D33"/>
  <c r="G115"/>
  <c r="H48"/>
  <c r="I48" s="1"/>
  <c r="H40"/>
  <c r="I40" s="1"/>
  <c r="F35"/>
  <c r="J33"/>
  <c r="I33"/>
  <c r="H37"/>
  <c r="J37" s="1"/>
  <c r="J69"/>
  <c r="I69"/>
  <c r="E26"/>
  <c r="E16"/>
  <c r="E12"/>
  <c r="I114"/>
  <c r="J114"/>
  <c r="J40"/>
  <c r="J48" l="1"/>
  <c r="I37"/>
  <c r="E9"/>
  <c r="E20" l="1"/>
  <c r="E10"/>
  <c r="E25"/>
  <c r="E21"/>
  <c r="H112" l="1"/>
  <c r="H97"/>
  <c r="H63"/>
  <c r="H88"/>
  <c r="H66"/>
  <c r="H103"/>
  <c r="H94"/>
  <c r="H90"/>
  <c r="H65"/>
  <c r="H72"/>
  <c r="H84"/>
  <c r="H77"/>
  <c r="H64"/>
  <c r="H113"/>
  <c r="H67"/>
  <c r="H73"/>
  <c r="H106"/>
  <c r="H87"/>
  <c r="H109"/>
  <c r="H92"/>
  <c r="H101"/>
  <c r="H115"/>
  <c r="H75"/>
  <c r="H35"/>
  <c r="E33"/>
  <c r="H78"/>
  <c r="H27"/>
  <c r="H102"/>
  <c r="H89"/>
  <c r="H79"/>
  <c r="J89" l="1"/>
  <c r="I89"/>
  <c r="I75"/>
  <c r="J75"/>
  <c r="J101"/>
  <c r="I101"/>
  <c r="J109"/>
  <c r="I109"/>
  <c r="J106"/>
  <c r="I106"/>
  <c r="J67"/>
  <c r="I67"/>
  <c r="J64"/>
  <c r="I64"/>
  <c r="J84"/>
  <c r="I84"/>
  <c r="J65"/>
  <c r="I65"/>
  <c r="I94"/>
  <c r="J94"/>
  <c r="I66"/>
  <c r="J66"/>
  <c r="J63"/>
  <c r="I63"/>
  <c r="I112"/>
  <c r="J112"/>
  <c r="J27"/>
  <c r="I27"/>
  <c r="J79"/>
  <c r="I79"/>
  <c r="J102"/>
  <c r="I102"/>
  <c r="J78"/>
  <c r="I78"/>
  <c r="J35"/>
  <c r="I35"/>
  <c r="J115"/>
  <c r="I115"/>
  <c r="I92"/>
  <c r="J92"/>
  <c r="I87"/>
  <c r="J87"/>
  <c r="J73"/>
  <c r="I73"/>
  <c r="I113"/>
  <c r="J113"/>
  <c r="J77"/>
  <c r="I77"/>
  <c r="I72"/>
  <c r="J72"/>
  <c r="J90"/>
  <c r="I90"/>
  <c r="J103"/>
  <c r="I103"/>
  <c r="J88"/>
  <c r="I88"/>
  <c r="I97"/>
  <c r="J97"/>
</calcChain>
</file>

<file path=xl/sharedStrings.xml><?xml version="1.0" encoding="utf-8"?>
<sst xmlns="http://schemas.openxmlformats.org/spreadsheetml/2006/main" count="412" uniqueCount="323">
  <si>
    <t>Показатель</t>
  </si>
  <si>
    <t>Норматив</t>
  </si>
  <si>
    <t>Наличие</t>
  </si>
  <si>
    <t>Потребность</t>
  </si>
  <si>
    <t xml:space="preserve">  +  -</t>
  </si>
  <si>
    <t>%</t>
  </si>
  <si>
    <t>обеспеч.</t>
  </si>
  <si>
    <t>Население</t>
  </si>
  <si>
    <t>Среднее население</t>
  </si>
  <si>
    <t>Коренное национальное население</t>
  </si>
  <si>
    <t>в т.ч.</t>
  </si>
  <si>
    <t>Механическое движение населения</t>
  </si>
  <si>
    <t xml:space="preserve"> - прибыло</t>
  </si>
  <si>
    <t xml:space="preserve"> - выбыло</t>
  </si>
  <si>
    <t>Механический прирост</t>
  </si>
  <si>
    <t>Естественное движение населения</t>
  </si>
  <si>
    <t xml:space="preserve"> - родилось </t>
  </si>
  <si>
    <t xml:space="preserve"> - умерло</t>
  </si>
  <si>
    <t>Естественный прирост</t>
  </si>
  <si>
    <t>Число зарегистрированных:</t>
  </si>
  <si>
    <t xml:space="preserve"> - браков</t>
  </si>
  <si>
    <t xml:space="preserve"> - разводов</t>
  </si>
  <si>
    <t>Жилой фонд (общая площадь)</t>
  </si>
  <si>
    <t>Обеспеченность жильем</t>
  </si>
  <si>
    <t>Гостиницы</t>
  </si>
  <si>
    <t>Детские сады</t>
  </si>
  <si>
    <t>в них детей</t>
  </si>
  <si>
    <t>Школы</t>
  </si>
  <si>
    <t>в них учащихся</t>
  </si>
  <si>
    <t>Больницы</t>
  </si>
  <si>
    <t>Поликлиники, амбулатории</t>
  </si>
  <si>
    <t>Кол-во врачей</t>
  </si>
  <si>
    <t>Кол-во среднего мед.персонала</t>
  </si>
  <si>
    <t>Аптека</t>
  </si>
  <si>
    <t>Станция скорой помощи</t>
  </si>
  <si>
    <t>Мед.помощь на дому</t>
  </si>
  <si>
    <t>Торговля</t>
  </si>
  <si>
    <t>Магазины</t>
  </si>
  <si>
    <t>продовольственные</t>
  </si>
  <si>
    <t xml:space="preserve">промышленные </t>
  </si>
  <si>
    <t>смешанные</t>
  </si>
  <si>
    <t>Столовые</t>
  </si>
  <si>
    <t>общедоступная сеть</t>
  </si>
  <si>
    <t>школьные</t>
  </si>
  <si>
    <t>Овощехранилища</t>
  </si>
  <si>
    <t>Холодильники</t>
  </si>
  <si>
    <t>Рынок</t>
  </si>
  <si>
    <t>Культура</t>
  </si>
  <si>
    <t>Библиотеки</t>
  </si>
  <si>
    <t>в них книжный фонд</t>
  </si>
  <si>
    <t>Физкультура и спорт</t>
  </si>
  <si>
    <t>Бассейны крытые</t>
  </si>
  <si>
    <t>Стадион</t>
  </si>
  <si>
    <t xml:space="preserve"> Предприятия бытового обслуживания</t>
  </si>
  <si>
    <t>Емкость АТС</t>
  </si>
  <si>
    <t>в т.ч. квартирные</t>
  </si>
  <si>
    <t>Почтовые отделения</t>
  </si>
  <si>
    <t>Бани</t>
  </si>
  <si>
    <t>Прачечные</t>
  </si>
  <si>
    <t>Пождепо</t>
  </si>
  <si>
    <t>Кладбище</t>
  </si>
  <si>
    <t>Полигон для утилизации отходов</t>
  </si>
  <si>
    <t>тыс.чел.</t>
  </si>
  <si>
    <t>человек</t>
  </si>
  <si>
    <t>единиц</t>
  </si>
  <si>
    <t>тыс.м2</t>
  </si>
  <si>
    <t>детей</t>
  </si>
  <si>
    <t>объект</t>
  </si>
  <si>
    <t>а/машин</t>
  </si>
  <si>
    <t>тонн</t>
  </si>
  <si>
    <t>тыс.томов</t>
  </si>
  <si>
    <t>раб.мест</t>
  </si>
  <si>
    <t>га</t>
  </si>
  <si>
    <t>Число браков на 1000 человек</t>
  </si>
  <si>
    <t>в т.ч. муниципальное жилье</t>
  </si>
  <si>
    <t>Наличие общежитий</t>
  </si>
  <si>
    <t>ед./мест</t>
  </si>
  <si>
    <t>ед./уч.мест</t>
  </si>
  <si>
    <t>ед./пос.мест</t>
  </si>
  <si>
    <t>уч-ся</t>
  </si>
  <si>
    <t>Образование</t>
  </si>
  <si>
    <t>Хлебопекарни</t>
  </si>
  <si>
    <t>ед./тонн</t>
  </si>
  <si>
    <t>ед./пом.мест</t>
  </si>
  <si>
    <t>ед./кг белья/см.</t>
  </si>
  <si>
    <t>1/120</t>
  </si>
  <si>
    <t>-</t>
  </si>
  <si>
    <t>1/20</t>
  </si>
  <si>
    <t>7</t>
  </si>
  <si>
    <t>2</t>
  </si>
  <si>
    <t>6</t>
  </si>
  <si>
    <t>1</t>
  </si>
  <si>
    <t>9</t>
  </si>
  <si>
    <t>50</t>
  </si>
  <si>
    <t>Число разводов на 100 браков</t>
  </si>
  <si>
    <t>мест/уч-ся</t>
  </si>
  <si>
    <t>10</t>
  </si>
  <si>
    <t>12</t>
  </si>
  <si>
    <t>27</t>
  </si>
  <si>
    <t>4</t>
  </si>
  <si>
    <t>2000</t>
  </si>
  <si>
    <t>Здравоохранение</t>
  </si>
  <si>
    <t>мест/детей</t>
  </si>
  <si>
    <t>Техникум</t>
  </si>
  <si>
    <t>коек</t>
  </si>
  <si>
    <t>Центр детского творчества</t>
  </si>
  <si>
    <t>ед./мест/детей</t>
  </si>
  <si>
    <t>Хантыйский этнографический музей</t>
  </si>
  <si>
    <t>форма "соц.паспорт"</t>
  </si>
  <si>
    <t>чел.</t>
  </si>
  <si>
    <t>кол-во воспитателей/педработников</t>
  </si>
  <si>
    <t>Детей школьного возраста</t>
  </si>
  <si>
    <t>54</t>
  </si>
  <si>
    <t xml:space="preserve">в т.ч. </t>
  </si>
  <si>
    <t>торговые центры</t>
  </si>
  <si>
    <t>Кол-во учителей/педработников</t>
  </si>
  <si>
    <t>Спортивные залы</t>
  </si>
  <si>
    <t xml:space="preserve">Спортивные плоскостные сооружения </t>
  </si>
  <si>
    <t>павильоны</t>
  </si>
  <si>
    <t>Детские школы искусств</t>
  </si>
  <si>
    <t>тыс.экз.экспонатов</t>
  </si>
  <si>
    <t>5,18</t>
  </si>
  <si>
    <t>Лянторский центр доп.образования (МУК)</t>
  </si>
  <si>
    <t>ФОК, СК, СОК или КСК</t>
  </si>
  <si>
    <t xml:space="preserve"> - выпускников, в т.ч.</t>
  </si>
  <si>
    <t xml:space="preserve"> - выпускников заочного отделения</t>
  </si>
  <si>
    <t xml:space="preserve"> - студентов заочного отделения</t>
  </si>
  <si>
    <t xml:space="preserve"> - студентов очного отделения</t>
  </si>
  <si>
    <t xml:space="preserve"> - молочные смеси</t>
  </si>
  <si>
    <t>Пункт выдачи молочной продукции:</t>
  </si>
  <si>
    <t>Примечание</t>
  </si>
  <si>
    <t>ЛЦПТиР</t>
  </si>
  <si>
    <t>Приведены данные наличия комнат</t>
  </si>
  <si>
    <t>2/75</t>
  </si>
  <si>
    <t>10/1813</t>
  </si>
  <si>
    <t>6/3753</t>
  </si>
  <si>
    <t xml:space="preserve"> - молоко (напиток сухой молочный)</t>
  </si>
  <si>
    <t>капитальное жилье/число проживающих в нем</t>
  </si>
  <si>
    <t>ветхое жилье/число проживающих в нем</t>
  </si>
  <si>
    <t>жилье с неблагоприятными экологическими характеристиками/число  проживающих в нем</t>
  </si>
  <si>
    <t>Кол-во библиотек</t>
  </si>
  <si>
    <t>ед.</t>
  </si>
  <si>
    <t>тыс. экземпляров книг</t>
  </si>
  <si>
    <t xml:space="preserve">Спортивные сооружения </t>
  </si>
  <si>
    <t>1/2000</t>
  </si>
  <si>
    <t>1/1000</t>
  </si>
  <si>
    <t>2/4,2</t>
  </si>
  <si>
    <t>1000</t>
  </si>
  <si>
    <t>4,2</t>
  </si>
  <si>
    <t>техникум</t>
  </si>
  <si>
    <t>Аптечные пункты</t>
  </si>
  <si>
    <t>Обеспеченность на 1.01.2013г.</t>
  </si>
  <si>
    <t>487/454</t>
  </si>
  <si>
    <t>430</t>
  </si>
  <si>
    <t>240</t>
  </si>
  <si>
    <t>199/102</t>
  </si>
  <si>
    <t>284/69</t>
  </si>
  <si>
    <t>468/2080</t>
  </si>
  <si>
    <t>164/915</t>
  </si>
  <si>
    <t>50,890</t>
  </si>
  <si>
    <t>2/72</t>
  </si>
  <si>
    <t>2/250/569</t>
  </si>
  <si>
    <t>Число родившихся на 1000 чел.</t>
  </si>
  <si>
    <t>Число умерших на 1000 человек</t>
  </si>
  <si>
    <t>122/16814,7</t>
  </si>
  <si>
    <t>44/1464,0</t>
  </si>
  <si>
    <t>4/5692</t>
  </si>
  <si>
    <t>38/2351</t>
  </si>
  <si>
    <t>18/951</t>
  </si>
  <si>
    <t>6/955</t>
  </si>
  <si>
    <t>54/1766</t>
  </si>
  <si>
    <t>един.</t>
  </si>
  <si>
    <t>9/54</t>
  </si>
  <si>
    <t>16814,7</t>
  </si>
  <si>
    <t>951</t>
  </si>
  <si>
    <t>1011</t>
  </si>
  <si>
    <t>376</t>
  </si>
  <si>
    <t>41 человек на 10 000 населения</t>
  </si>
  <si>
    <t>0,3</t>
  </si>
  <si>
    <t>50,3</t>
  </si>
  <si>
    <t>189,9</t>
  </si>
  <si>
    <t>40</t>
  </si>
  <si>
    <t>0,24 га на 1 000 человек (но не более 40 га)</t>
  </si>
  <si>
    <t>27тонн на 1000 населения</t>
  </si>
  <si>
    <t>40 мест на 1 000 населения</t>
  </si>
  <si>
    <t>Закон ХМАО "О размерах соц.нормы площади жилья в ХМАО-Югре" от 13.05.1999г(в ред. от 09.10.2000г. № 75-оз</t>
  </si>
  <si>
    <t>тыс.м3</t>
  </si>
  <si>
    <t>25/6,635</t>
  </si>
  <si>
    <t>26/39,867</t>
  </si>
  <si>
    <t>3/1,117</t>
  </si>
  <si>
    <t>1 на 10000 населения</t>
  </si>
  <si>
    <t>1 на 30000 населения</t>
  </si>
  <si>
    <t>тыс.номеров</t>
  </si>
  <si>
    <t>31/3098,7</t>
  </si>
  <si>
    <t>36/4377,9</t>
  </si>
  <si>
    <t>115</t>
  </si>
  <si>
    <t>261</t>
  </si>
  <si>
    <t>3098,7</t>
  </si>
  <si>
    <t>4377,9</t>
  </si>
  <si>
    <t>7/2182,1</t>
  </si>
  <si>
    <t>2182,1</t>
  </si>
  <si>
    <t>пождепо/автомашин</t>
  </si>
  <si>
    <t>Нормы пожарной безопасности НПБ-101-95(2 пождепо по 6 машин в каждой)</t>
  </si>
  <si>
    <t>2/9</t>
  </si>
  <si>
    <t>Закон ХМАО  от 20.06.2001 № 42-оз "О потребительской корзине"(107,361кг/год/чел</t>
  </si>
  <si>
    <t>181,5 посещ.на 10 000 населения</t>
  </si>
  <si>
    <t>134,7 коек  на 10 000 населения</t>
  </si>
  <si>
    <t>114,3 на10 000 населения</t>
  </si>
  <si>
    <t>1 на 10 000 населения</t>
  </si>
  <si>
    <t>1 на 4000 населения</t>
  </si>
  <si>
    <t>По паспорту числится, как спортивная площадка</t>
  </si>
  <si>
    <t>закон ХМАО 84-оз от 18.07.2007г.(ред.2012г) 70 мест на 100 детей дошкольного возраста</t>
  </si>
  <si>
    <t>Дети дошкольного возраста</t>
  </si>
  <si>
    <t>Средняя вместимость школы поРФ (Распоряжение Правительства РФ № 1683р от 19.10.1999.(ред.2009г), 85 мест на 100 детей</t>
  </si>
  <si>
    <t>В населённых п. свыше 10 тыс.чел. при числ. учащ-ся 1-8 классов берётся 12% охвата</t>
  </si>
  <si>
    <t>Количество детей от 7  - 14 лет</t>
  </si>
  <si>
    <t>3958</t>
  </si>
  <si>
    <t>Кол-во педработников</t>
  </si>
  <si>
    <t>ед./посещ. в смену</t>
  </si>
  <si>
    <t>до 50 000 нас.- 1 на 10 000 населения</t>
  </si>
  <si>
    <t>54тонны на 1 000 населения</t>
  </si>
  <si>
    <t>1549</t>
  </si>
  <si>
    <t>ед/мест/м2</t>
  </si>
  <si>
    <t>1/147/1549</t>
  </si>
  <si>
    <t>50 мест  на 1 000 населения</t>
  </si>
  <si>
    <t>(от 5 до 7), Распоряжение РФ от 23.11.2009г. № 1767-р "О внесении изменений в распоряжение Правительства РФ от 19.10.1999№ 1683-р (5-7 экз.на 1 жителя)</t>
  </si>
  <si>
    <t>с населением до 100 000 человек-1музей на каждые 25000 человек(Распоряжение Правительства РФ от 23.11.2009г № 1767-р)</t>
  </si>
  <si>
    <t>в том числе детей</t>
  </si>
  <si>
    <t>9 рабочих мест на 1000 населения</t>
  </si>
  <si>
    <t>5 мест на 1000 населения</t>
  </si>
  <si>
    <t>120 кг.белья/смену на 1000 населения</t>
  </si>
  <si>
    <t>3 места на 1000 человек</t>
  </si>
  <si>
    <t>Отделения банков</t>
  </si>
  <si>
    <t>в том числе: сберкассы, филиалы банков</t>
  </si>
  <si>
    <t>деревянное жильё/число проживающих в нём</t>
  </si>
  <si>
    <t>8/1479</t>
  </si>
  <si>
    <t>Клубы, ДК, ЛЦДТ</t>
  </si>
  <si>
    <t>136,7/8630</t>
  </si>
  <si>
    <t>366,5/23888</t>
  </si>
  <si>
    <t>221,3/15949</t>
  </si>
  <si>
    <r>
      <t>тыс.м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./чел.</t>
    </r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</si>
  <si>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</si>
  <si>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r>
      <t>0,3м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 ребёнка до 1 года</t>
    </r>
  </si>
  <si>
    <r>
      <t>ед./м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торг.пл.</t>
    </r>
  </si>
  <si>
    <r>
      <t>376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1000 населения</t>
    </r>
  </si>
  <si>
    <r>
      <t>115 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на 1000 населения</t>
    </r>
  </si>
  <si>
    <r>
      <t>261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1000 населения</t>
    </r>
  </si>
  <si>
    <r>
      <t>0,7м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на 1 посадочное место в школе</t>
    </r>
  </si>
  <si>
    <r>
      <t>24м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торговой площади на 1 000 населения</t>
    </r>
  </si>
  <si>
    <r>
      <t>един./тыс.м</t>
    </r>
    <r>
      <rPr>
        <vertAlign val="superscript"/>
        <sz val="12"/>
        <rFont val="Times New Roman"/>
        <family val="1"/>
        <charset val="204"/>
      </rPr>
      <t>2</t>
    </r>
  </si>
  <si>
    <r>
      <t>1950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общей площади на 1000 человек</t>
    </r>
  </si>
  <si>
    <r>
      <t>350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общей площади на 1000 человек</t>
    </r>
  </si>
  <si>
    <r>
      <t>ед./тыс.м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зеркала</t>
    </r>
  </si>
  <si>
    <r>
      <t>75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зеркала воды на 1000 человек</t>
    </r>
  </si>
  <si>
    <r>
      <t>мест/м</t>
    </r>
    <r>
      <rPr>
        <vertAlign val="superscript"/>
        <sz val="12"/>
        <rFont val="Times New Roman"/>
        <family val="1"/>
        <charset val="204"/>
      </rPr>
      <t>2</t>
    </r>
  </si>
  <si>
    <t>единица измерения</t>
  </si>
  <si>
    <t>2012 год</t>
  </si>
  <si>
    <t>11,6/746</t>
  </si>
  <si>
    <t>№ п/п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</si>
  <si>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</si>
  <si>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</si>
  <si>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</si>
  <si>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</si>
  <si>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</si>
  <si>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</si>
  <si>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</si>
  <si>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</si>
  <si>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</si>
  <si>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</si>
  <si>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</si>
  <si>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</si>
  <si>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</si>
  <si>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</si>
  <si>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</si>
  <si>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</si>
  <si>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</si>
  <si>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</si>
  <si>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</si>
  <si>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</si>
  <si>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</si>
  <si>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</si>
  <si>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7.3.</t>
  </si>
  <si>
    <t>7.4.</t>
  </si>
  <si>
    <t>7.5.</t>
  </si>
  <si>
    <t>7.6.</t>
  </si>
  <si>
    <t>22.</t>
  </si>
  <si>
    <t>23.</t>
  </si>
  <si>
    <t>24.</t>
  </si>
  <si>
    <t>25.</t>
  </si>
  <si>
    <t>7.1.</t>
  </si>
  <si>
    <t>7.2.</t>
  </si>
  <si>
    <t>2/490</t>
  </si>
  <si>
    <t>Социальный паспорт  городского поселения Лянтор за 2013 год</t>
  </si>
  <si>
    <t>2013 год</t>
  </si>
  <si>
    <t>377,05/21124</t>
  </si>
  <si>
    <t>220,8/14627</t>
  </si>
  <si>
    <t>14,5/901</t>
  </si>
  <si>
    <t>138,7/8432</t>
  </si>
  <si>
    <t>35/1226</t>
  </si>
  <si>
    <t>11/2305</t>
  </si>
  <si>
    <t>221/102</t>
  </si>
  <si>
    <t>6/4165</t>
  </si>
  <si>
    <t>282/68</t>
  </si>
  <si>
    <t>146,195</t>
  </si>
  <si>
    <t>3957</t>
  </si>
  <si>
    <t>2/250/585</t>
  </si>
  <si>
    <t>468/2153</t>
  </si>
  <si>
    <t>164/972</t>
  </si>
  <si>
    <t>487/644</t>
  </si>
  <si>
    <t>431</t>
  </si>
  <si>
    <t>213</t>
  </si>
  <si>
    <t>113/21388</t>
  </si>
  <si>
    <t>26/2663</t>
  </si>
  <si>
    <t>31/5499</t>
  </si>
  <si>
    <t>8/3923,0</t>
  </si>
  <si>
    <t>44/2208</t>
  </si>
  <si>
    <t>4/7096</t>
  </si>
  <si>
    <t>39/2731</t>
  </si>
  <si>
    <t>19/1331</t>
  </si>
  <si>
    <t>1/69/1114</t>
  </si>
  <si>
    <t>15</t>
  </si>
  <si>
    <t>7/119</t>
  </si>
  <si>
    <t>2/8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</si>
</sst>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2" fillId="2" borderId="0" xfId="0" applyFont="1" applyFill="1"/>
    <xf numFmtId="49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0" xfId="0" applyFont="1" applyFill="1"/>
    <xf numFmtId="165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left" indent="2"/>
    </xf>
    <xf numFmtId="167" fontId="1" fillId="0" borderId="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workbookViewId="0">
      <pane ySplit="8" topLeftCell="A135" activePane="bottomLeft" state="frozen"/>
      <selection pane="bottomLeft" activeCell="M119" sqref="M119"/>
    </sheetView>
  </sheetViews>
  <sheetFormatPr defaultRowHeight="15.75"/>
  <cols>
    <col min="1" max="1" width="6" style="1" customWidth="1"/>
    <col min="2" max="2" width="43.7109375" style="1" customWidth="1"/>
    <col min="3" max="3" width="14.42578125" style="2" customWidth="1"/>
    <col min="4" max="4" width="13.140625" style="2" customWidth="1"/>
    <col min="5" max="5" width="13.85546875" style="2" customWidth="1"/>
    <col min="6" max="6" width="10.140625" style="3" hidden="1" customWidth="1"/>
    <col min="7" max="7" width="0" style="2" hidden="1" customWidth="1"/>
    <col min="8" max="8" width="11.7109375" style="2" hidden="1" customWidth="1"/>
    <col min="9" max="9" width="10" style="2" hidden="1" customWidth="1"/>
    <col min="10" max="10" width="0" style="3" hidden="1" customWidth="1"/>
    <col min="11" max="11" width="15.7109375" style="1" hidden="1" customWidth="1"/>
    <col min="12" max="16384" width="9.140625" style="1"/>
  </cols>
  <sheetData>
    <row r="1" spans="1:11">
      <c r="D1" s="85"/>
      <c r="E1" s="85"/>
      <c r="H1" s="4"/>
      <c r="I1" s="4" t="s">
        <v>108</v>
      </c>
    </row>
    <row r="2" spans="1:11">
      <c r="D2" s="83"/>
      <c r="E2" s="83"/>
      <c r="H2" s="4"/>
      <c r="I2" s="4"/>
    </row>
    <row r="3" spans="1:11">
      <c r="D3" s="83"/>
      <c r="E3" s="83"/>
      <c r="H3" s="4"/>
      <c r="I3" s="4"/>
    </row>
    <row r="4" spans="1:11" s="5" customFormat="1">
      <c r="B4" s="91" t="s">
        <v>292</v>
      </c>
      <c r="C4" s="91"/>
      <c r="D4" s="91"/>
      <c r="E4" s="91"/>
      <c r="F4" s="3"/>
      <c r="G4" s="3"/>
      <c r="H4" s="3"/>
      <c r="I4" s="3"/>
      <c r="J4" s="3"/>
    </row>
    <row r="6" spans="1:11">
      <c r="A6" s="87" t="s">
        <v>258</v>
      </c>
      <c r="B6" s="84" t="s">
        <v>0</v>
      </c>
      <c r="C6" s="90" t="s">
        <v>255</v>
      </c>
      <c r="D6" s="92" t="s">
        <v>256</v>
      </c>
      <c r="E6" s="84" t="s">
        <v>293</v>
      </c>
      <c r="F6" s="86" t="s">
        <v>151</v>
      </c>
      <c r="G6" s="84"/>
      <c r="H6" s="84"/>
      <c r="I6" s="84"/>
      <c r="J6" s="84"/>
      <c r="K6" s="84" t="s">
        <v>130</v>
      </c>
    </row>
    <row r="7" spans="1:11">
      <c r="A7" s="88"/>
      <c r="B7" s="84"/>
      <c r="C7" s="90"/>
      <c r="D7" s="93"/>
      <c r="E7" s="84"/>
      <c r="F7" s="86" t="s">
        <v>1</v>
      </c>
      <c r="G7" s="84" t="s">
        <v>2</v>
      </c>
      <c r="H7" s="84" t="s">
        <v>3</v>
      </c>
      <c r="I7" s="84" t="s">
        <v>4</v>
      </c>
      <c r="J7" s="6" t="s">
        <v>5</v>
      </c>
      <c r="K7" s="84"/>
    </row>
    <row r="8" spans="1:11">
      <c r="A8" s="89"/>
      <c r="B8" s="84"/>
      <c r="C8" s="90"/>
      <c r="D8" s="94"/>
      <c r="E8" s="84"/>
      <c r="F8" s="86"/>
      <c r="G8" s="84"/>
      <c r="H8" s="84"/>
      <c r="I8" s="84"/>
      <c r="J8" s="6" t="s">
        <v>6</v>
      </c>
      <c r="K8" s="84"/>
    </row>
    <row r="9" spans="1:11" s="5" customFormat="1" ht="30" customHeight="1">
      <c r="A9" s="76">
        <v>1</v>
      </c>
      <c r="B9" s="54" t="s">
        <v>7</v>
      </c>
      <c r="C9" s="55" t="s">
        <v>62</v>
      </c>
      <c r="D9" s="56">
        <v>39.837000000000003</v>
      </c>
      <c r="E9" s="56">
        <f>((D9*1000)+E18+E14-E19-E15)/1000</f>
        <v>40.398000000000003</v>
      </c>
      <c r="F9" s="15"/>
      <c r="G9" s="7"/>
      <c r="H9" s="7"/>
      <c r="I9" s="7"/>
      <c r="J9" s="8"/>
      <c r="K9" s="9"/>
    </row>
    <row r="10" spans="1:11" s="5" customFormat="1" ht="30" customHeight="1">
      <c r="A10" s="76" t="s">
        <v>259</v>
      </c>
      <c r="B10" s="54" t="s">
        <v>8</v>
      </c>
      <c r="C10" s="55" t="s">
        <v>62</v>
      </c>
      <c r="D10" s="56">
        <v>40.027999999999999</v>
      </c>
      <c r="E10" s="56">
        <f>(D9+E9)/2</f>
        <v>40.117500000000007</v>
      </c>
      <c r="F10" s="15"/>
      <c r="G10" s="7"/>
      <c r="H10" s="7"/>
      <c r="I10" s="7"/>
      <c r="J10" s="8"/>
      <c r="K10" s="10"/>
    </row>
    <row r="11" spans="1:11" s="5" customFormat="1" ht="30" customHeight="1">
      <c r="A11" s="76" t="s">
        <v>260</v>
      </c>
      <c r="B11" s="54" t="s">
        <v>9</v>
      </c>
      <c r="C11" s="55" t="s">
        <v>63</v>
      </c>
      <c r="D11" s="60">
        <v>330</v>
      </c>
      <c r="E11" s="60">
        <v>335</v>
      </c>
      <c r="F11" s="15"/>
      <c r="G11" s="7"/>
      <c r="H11" s="7"/>
      <c r="I11" s="7"/>
      <c r="J11" s="8"/>
      <c r="K11" s="10"/>
    </row>
    <row r="12" spans="1:11" s="5" customFormat="1" ht="30" customHeight="1">
      <c r="A12" s="76" t="s">
        <v>261</v>
      </c>
      <c r="B12" s="54" t="s">
        <v>14</v>
      </c>
      <c r="C12" s="55"/>
      <c r="D12" s="60">
        <f>D14-D15</f>
        <v>-99</v>
      </c>
      <c r="E12" s="60">
        <f>E14-E15</f>
        <v>28</v>
      </c>
      <c r="F12" s="15"/>
      <c r="G12" s="7"/>
      <c r="H12" s="7"/>
      <c r="I12" s="7"/>
      <c r="J12" s="8"/>
      <c r="K12" s="9"/>
    </row>
    <row r="13" spans="1:11" ht="30" customHeight="1">
      <c r="A13" s="77"/>
      <c r="B13" s="57" t="s">
        <v>11</v>
      </c>
      <c r="C13" s="58" t="s">
        <v>63</v>
      </c>
      <c r="D13" s="59"/>
      <c r="E13" s="59"/>
      <c r="F13" s="15"/>
      <c r="G13" s="7"/>
      <c r="H13" s="7"/>
      <c r="I13" s="7"/>
      <c r="J13" s="8"/>
      <c r="K13" s="10"/>
    </row>
    <row r="14" spans="1:11" ht="30" customHeight="1">
      <c r="A14" s="77"/>
      <c r="B14" s="57" t="s">
        <v>12</v>
      </c>
      <c r="C14" s="58" t="s">
        <v>63</v>
      </c>
      <c r="D14" s="59">
        <v>2191</v>
      </c>
      <c r="E14" s="59">
        <v>1817</v>
      </c>
      <c r="F14" s="15"/>
      <c r="G14" s="7"/>
      <c r="H14" s="7"/>
      <c r="I14" s="7"/>
      <c r="J14" s="8"/>
      <c r="K14" s="10"/>
    </row>
    <row r="15" spans="1:11" ht="30" customHeight="1">
      <c r="A15" s="77"/>
      <c r="B15" s="57" t="s">
        <v>13</v>
      </c>
      <c r="C15" s="58" t="s">
        <v>63</v>
      </c>
      <c r="D15" s="59">
        <v>2290</v>
      </c>
      <c r="E15" s="59">
        <v>1789</v>
      </c>
      <c r="F15" s="15"/>
      <c r="G15" s="7"/>
      <c r="H15" s="7"/>
      <c r="I15" s="7"/>
      <c r="J15" s="8"/>
      <c r="K15" s="10"/>
    </row>
    <row r="16" spans="1:11" s="5" customFormat="1" ht="30" customHeight="1">
      <c r="A16" s="76" t="s">
        <v>262</v>
      </c>
      <c r="B16" s="54" t="s">
        <v>18</v>
      </c>
      <c r="C16" s="55"/>
      <c r="D16" s="60">
        <f>D18-D19</f>
        <v>481</v>
      </c>
      <c r="E16" s="60">
        <f>E18-E19</f>
        <v>533</v>
      </c>
      <c r="F16" s="43"/>
      <c r="G16" s="7"/>
      <c r="H16" s="7"/>
      <c r="I16" s="7"/>
      <c r="J16" s="8"/>
      <c r="K16" s="10"/>
    </row>
    <row r="17" spans="1:11" s="5" customFormat="1" ht="30" customHeight="1">
      <c r="A17" s="76"/>
      <c r="B17" s="57" t="s">
        <v>15</v>
      </c>
      <c r="C17" s="58" t="s">
        <v>63</v>
      </c>
      <c r="D17" s="60"/>
      <c r="E17" s="60"/>
      <c r="F17" s="43"/>
      <c r="G17" s="7"/>
      <c r="H17" s="7"/>
      <c r="I17" s="7"/>
      <c r="J17" s="8"/>
      <c r="K17" s="10"/>
    </row>
    <row r="18" spans="1:11" s="5" customFormat="1" ht="30" customHeight="1">
      <c r="A18" s="76"/>
      <c r="B18" s="57" t="s">
        <v>16</v>
      </c>
      <c r="C18" s="58" t="s">
        <v>63</v>
      </c>
      <c r="D18" s="59">
        <v>642</v>
      </c>
      <c r="E18" s="59">
        <v>653</v>
      </c>
      <c r="F18" s="43"/>
      <c r="G18" s="7"/>
      <c r="H18" s="7"/>
      <c r="I18" s="7"/>
      <c r="J18" s="8"/>
      <c r="K18" s="10"/>
    </row>
    <row r="19" spans="1:11" s="5" customFormat="1" ht="30" customHeight="1">
      <c r="A19" s="76"/>
      <c r="B19" s="57" t="s">
        <v>17</v>
      </c>
      <c r="C19" s="58" t="s">
        <v>63</v>
      </c>
      <c r="D19" s="59">
        <v>161</v>
      </c>
      <c r="E19" s="59">
        <v>120</v>
      </c>
      <c r="F19" s="43"/>
      <c r="G19" s="7"/>
      <c r="H19" s="7"/>
      <c r="I19" s="7"/>
      <c r="J19" s="8"/>
      <c r="K19" s="10"/>
    </row>
    <row r="20" spans="1:11" ht="30" customHeight="1">
      <c r="A20" s="77"/>
      <c r="B20" s="57" t="s">
        <v>162</v>
      </c>
      <c r="C20" s="58"/>
      <c r="D20" s="59">
        <f>D18/D9</f>
        <v>16.11567136079524</v>
      </c>
      <c r="E20" s="59">
        <f>E18/E9</f>
        <v>16.164166542898162</v>
      </c>
      <c r="F20" s="15"/>
      <c r="G20" s="7"/>
      <c r="H20" s="7"/>
      <c r="I20" s="7"/>
      <c r="J20" s="8"/>
      <c r="K20" s="10"/>
    </row>
    <row r="21" spans="1:11" ht="30" customHeight="1">
      <c r="A21" s="77"/>
      <c r="B21" s="57" t="s">
        <v>163</v>
      </c>
      <c r="C21" s="58"/>
      <c r="D21" s="59">
        <f>D19/D9</f>
        <v>4.0414689861184323</v>
      </c>
      <c r="E21" s="59">
        <f>E19/E9</f>
        <v>2.9704440813901676</v>
      </c>
      <c r="F21" s="15"/>
      <c r="G21" s="7"/>
      <c r="H21" s="7"/>
      <c r="I21" s="7"/>
      <c r="J21" s="8"/>
      <c r="K21" s="10"/>
    </row>
    <row r="22" spans="1:11" ht="30" customHeight="1">
      <c r="A22" s="76" t="s">
        <v>263</v>
      </c>
      <c r="B22" s="57" t="s">
        <v>19</v>
      </c>
      <c r="C22" s="58"/>
      <c r="D22" s="59"/>
      <c r="E22" s="59"/>
      <c r="F22" s="15"/>
      <c r="G22" s="7"/>
      <c r="H22" s="7"/>
      <c r="I22" s="7"/>
      <c r="J22" s="8"/>
      <c r="K22" s="10"/>
    </row>
    <row r="23" spans="1:11" ht="30" customHeight="1">
      <c r="A23" s="77"/>
      <c r="B23" s="57" t="s">
        <v>20</v>
      </c>
      <c r="C23" s="58" t="s">
        <v>64</v>
      </c>
      <c r="D23" s="59">
        <v>364</v>
      </c>
      <c r="E23" s="59">
        <v>345</v>
      </c>
      <c r="F23" s="15"/>
      <c r="G23" s="7"/>
      <c r="H23" s="7"/>
      <c r="I23" s="7"/>
      <c r="J23" s="8"/>
      <c r="K23" s="10"/>
    </row>
    <row r="24" spans="1:11" ht="30" customHeight="1">
      <c r="A24" s="77"/>
      <c r="B24" s="57" t="s">
        <v>21</v>
      </c>
      <c r="C24" s="58" t="s">
        <v>64</v>
      </c>
      <c r="D24" s="59">
        <v>260</v>
      </c>
      <c r="E24" s="59">
        <v>275</v>
      </c>
      <c r="F24" s="15"/>
      <c r="G24" s="7"/>
      <c r="H24" s="7"/>
      <c r="I24" s="7"/>
      <c r="J24" s="8"/>
      <c r="K24" s="10"/>
    </row>
    <row r="25" spans="1:11" ht="30" customHeight="1">
      <c r="A25" s="77"/>
      <c r="B25" s="57" t="s">
        <v>73</v>
      </c>
      <c r="C25" s="58" t="s">
        <v>64</v>
      </c>
      <c r="D25" s="59">
        <f>D23/D9</f>
        <v>9.1372342294851521</v>
      </c>
      <c r="E25" s="59">
        <f>E23/E9</f>
        <v>8.5400267339967311</v>
      </c>
      <c r="F25" s="15"/>
      <c r="G25" s="7"/>
      <c r="H25" s="7"/>
      <c r="I25" s="7"/>
      <c r="J25" s="8"/>
      <c r="K25" s="10"/>
    </row>
    <row r="26" spans="1:11" ht="30" customHeight="1">
      <c r="A26" s="77"/>
      <c r="B26" s="57" t="s">
        <v>94</v>
      </c>
      <c r="C26" s="58" t="s">
        <v>64</v>
      </c>
      <c r="D26" s="59">
        <f>D24/D23*100</f>
        <v>71.428571428571431</v>
      </c>
      <c r="E26" s="59">
        <f>E24/E23*100</f>
        <v>79.710144927536234</v>
      </c>
      <c r="F26" s="15"/>
      <c r="G26" s="7"/>
      <c r="H26" s="7"/>
      <c r="I26" s="7"/>
      <c r="J26" s="8"/>
      <c r="K26" s="10"/>
    </row>
    <row r="27" spans="1:11" s="5" customFormat="1" ht="30" customHeight="1">
      <c r="A27" s="76" t="s">
        <v>264</v>
      </c>
      <c r="B27" s="54" t="s">
        <v>22</v>
      </c>
      <c r="C27" s="55" t="s">
        <v>65</v>
      </c>
      <c r="D27" s="61">
        <v>658.9</v>
      </c>
      <c r="E27" s="61">
        <v>670.9</v>
      </c>
      <c r="F27" s="15">
        <v>18</v>
      </c>
      <c r="G27" s="7">
        <v>658.88499999999999</v>
      </c>
      <c r="H27" s="12">
        <f>E10*F27</f>
        <v>722.11500000000012</v>
      </c>
      <c r="I27" s="7">
        <f>SUM(G27-H27)</f>
        <v>-63.230000000000132</v>
      </c>
      <c r="J27" s="13">
        <f>SUM(G27/H27*100)</f>
        <v>91.243776960733385</v>
      </c>
      <c r="K27" s="9" t="s">
        <v>185</v>
      </c>
    </row>
    <row r="28" spans="1:11" ht="30" customHeight="1">
      <c r="A28" s="77"/>
      <c r="B28" s="57" t="s">
        <v>74</v>
      </c>
      <c r="C28" s="58" t="s">
        <v>186</v>
      </c>
      <c r="D28" s="62">
        <v>199.7</v>
      </c>
      <c r="E28" s="62">
        <v>54</v>
      </c>
      <c r="F28" s="15"/>
      <c r="G28" s="7"/>
      <c r="H28" s="7"/>
      <c r="I28" s="7"/>
      <c r="J28" s="8"/>
      <c r="K28" s="10"/>
    </row>
    <row r="29" spans="1:11" s="5" customFormat="1" ht="30" customHeight="1">
      <c r="A29" s="77"/>
      <c r="B29" s="63" t="s">
        <v>137</v>
      </c>
      <c r="C29" s="64" t="s">
        <v>240</v>
      </c>
      <c r="D29" s="62" t="s">
        <v>238</v>
      </c>
      <c r="E29" s="62" t="s">
        <v>294</v>
      </c>
      <c r="F29" s="15"/>
      <c r="G29" s="7"/>
      <c r="H29" s="7"/>
      <c r="I29" s="7"/>
      <c r="J29" s="8"/>
      <c r="K29" s="10"/>
    </row>
    <row r="30" spans="1:11" s="5" customFormat="1" ht="30" customHeight="1">
      <c r="A30" s="77"/>
      <c r="B30" s="63" t="s">
        <v>234</v>
      </c>
      <c r="C30" s="64" t="s">
        <v>240</v>
      </c>
      <c r="D30" s="62" t="s">
        <v>239</v>
      </c>
      <c r="E30" s="62" t="s">
        <v>295</v>
      </c>
      <c r="F30" s="15"/>
      <c r="G30" s="7"/>
      <c r="H30" s="7"/>
      <c r="I30" s="7"/>
      <c r="J30" s="8"/>
      <c r="K30" s="10"/>
    </row>
    <row r="31" spans="1:11" s="5" customFormat="1" ht="30" customHeight="1">
      <c r="A31" s="77"/>
      <c r="B31" s="63" t="s">
        <v>138</v>
      </c>
      <c r="C31" s="64" t="s">
        <v>240</v>
      </c>
      <c r="D31" s="62" t="s">
        <v>257</v>
      </c>
      <c r="E31" s="62" t="s">
        <v>296</v>
      </c>
      <c r="F31" s="15"/>
      <c r="G31" s="7"/>
      <c r="H31" s="7"/>
      <c r="I31" s="7"/>
      <c r="J31" s="8"/>
      <c r="K31" s="10"/>
    </row>
    <row r="32" spans="1:11" s="5" customFormat="1" ht="30" customHeight="1">
      <c r="A32" s="77"/>
      <c r="B32" s="63" t="s">
        <v>139</v>
      </c>
      <c r="C32" s="64" t="s">
        <v>240</v>
      </c>
      <c r="D32" s="64" t="s">
        <v>237</v>
      </c>
      <c r="E32" s="64" t="s">
        <v>297</v>
      </c>
      <c r="F32" s="15"/>
      <c r="G32" s="7"/>
      <c r="H32" s="7"/>
      <c r="I32" s="7"/>
      <c r="J32" s="8"/>
      <c r="K32" s="10"/>
    </row>
    <row r="33" spans="1:11" ht="30" customHeight="1">
      <c r="A33" s="77"/>
      <c r="B33" s="57" t="s">
        <v>23</v>
      </c>
      <c r="C33" s="58" t="s">
        <v>241</v>
      </c>
      <c r="D33" s="62">
        <f>D27/D10</f>
        <v>16.460977315878885</v>
      </c>
      <c r="E33" s="62">
        <f>E27/E10</f>
        <v>16.723375085685795</v>
      </c>
      <c r="F33" s="15">
        <v>18</v>
      </c>
      <c r="G33" s="14">
        <v>16.600000000000001</v>
      </c>
      <c r="H33" s="14">
        <v>18</v>
      </c>
      <c r="I33" s="14">
        <f>G33-H33</f>
        <v>-1.3999999999999986</v>
      </c>
      <c r="J33" s="16">
        <f>G33*100/H33</f>
        <v>92.222222222222229</v>
      </c>
      <c r="K33" s="10"/>
    </row>
    <row r="34" spans="1:11" ht="30" customHeight="1">
      <c r="A34" s="77"/>
      <c r="B34" s="57" t="s">
        <v>75</v>
      </c>
      <c r="C34" s="58" t="s">
        <v>76</v>
      </c>
      <c r="D34" s="65" t="s">
        <v>170</v>
      </c>
      <c r="E34" s="65" t="s">
        <v>298</v>
      </c>
      <c r="F34" s="15"/>
      <c r="G34" s="7"/>
      <c r="H34" s="7"/>
      <c r="I34" s="7"/>
      <c r="J34" s="8"/>
      <c r="K34" s="9" t="s">
        <v>132</v>
      </c>
    </row>
    <row r="35" spans="1:11" ht="30" customHeight="1">
      <c r="A35" s="76" t="s">
        <v>265</v>
      </c>
      <c r="B35" s="54" t="s">
        <v>24</v>
      </c>
      <c r="C35" s="58" t="s">
        <v>76</v>
      </c>
      <c r="D35" s="66" t="s">
        <v>133</v>
      </c>
      <c r="E35" s="66" t="s">
        <v>160</v>
      </c>
      <c r="F35" s="15">
        <f>3</f>
        <v>3</v>
      </c>
      <c r="G35" s="7">
        <v>72</v>
      </c>
      <c r="H35" s="12">
        <f>F35*E10</f>
        <v>120.35250000000002</v>
      </c>
      <c r="I35" s="11">
        <f>SUM(G35-H35)</f>
        <v>-48.35250000000002</v>
      </c>
      <c r="J35" s="16">
        <f>SUM(G35/H35*100)</f>
        <v>59.824266217984658</v>
      </c>
      <c r="K35" s="9" t="s">
        <v>231</v>
      </c>
    </row>
    <row r="36" spans="1:11" ht="30" customHeight="1">
      <c r="A36" s="76" t="s">
        <v>266</v>
      </c>
      <c r="B36" s="54" t="s">
        <v>80</v>
      </c>
      <c r="C36" s="58"/>
      <c r="D36" s="59"/>
      <c r="E36" s="59"/>
      <c r="F36" s="15"/>
      <c r="G36" s="7"/>
      <c r="H36" s="7"/>
      <c r="I36" s="7"/>
      <c r="J36" s="8"/>
      <c r="K36" s="10"/>
    </row>
    <row r="37" spans="1:11" ht="30" customHeight="1">
      <c r="A37" s="78" t="s">
        <v>289</v>
      </c>
      <c r="B37" s="54" t="s">
        <v>25</v>
      </c>
      <c r="C37" s="58" t="s">
        <v>76</v>
      </c>
      <c r="D37" s="66" t="s">
        <v>134</v>
      </c>
      <c r="E37" s="66" t="s">
        <v>299</v>
      </c>
      <c r="F37" s="15">
        <v>70</v>
      </c>
      <c r="G37" s="7">
        <v>1813</v>
      </c>
      <c r="H37" s="11">
        <f>F37*E45/100</f>
        <v>2889.6</v>
      </c>
      <c r="I37" s="11">
        <f>SUM(G37-H37)</f>
        <v>-1076.5999999999999</v>
      </c>
      <c r="J37" s="16">
        <f>SUM(G37/H37*100)</f>
        <v>62.742248062015506</v>
      </c>
      <c r="K37" s="9" t="s">
        <v>211</v>
      </c>
    </row>
    <row r="38" spans="1:11" ht="30" customHeight="1">
      <c r="A38" s="77"/>
      <c r="B38" s="57" t="s">
        <v>26</v>
      </c>
      <c r="C38" s="58" t="s">
        <v>66</v>
      </c>
      <c r="D38" s="59">
        <v>2149</v>
      </c>
      <c r="E38" s="59">
        <v>2357</v>
      </c>
      <c r="F38" s="15"/>
      <c r="G38" s="7"/>
      <c r="H38" s="7"/>
      <c r="I38" s="7"/>
      <c r="J38" s="8"/>
      <c r="K38" s="10"/>
    </row>
    <row r="39" spans="1:11" ht="30" customHeight="1">
      <c r="A39" s="77"/>
      <c r="B39" s="57" t="s">
        <v>110</v>
      </c>
      <c r="C39" s="58" t="s">
        <v>63</v>
      </c>
      <c r="D39" s="66" t="s">
        <v>155</v>
      </c>
      <c r="E39" s="66" t="s">
        <v>300</v>
      </c>
      <c r="F39" s="15"/>
      <c r="G39" s="7"/>
      <c r="H39" s="7"/>
      <c r="I39" s="7"/>
      <c r="J39" s="8"/>
      <c r="K39" s="10"/>
    </row>
    <row r="40" spans="1:11" ht="30" customHeight="1">
      <c r="A40" s="78" t="s">
        <v>290</v>
      </c>
      <c r="B40" s="54" t="s">
        <v>27</v>
      </c>
      <c r="C40" s="58" t="s">
        <v>77</v>
      </c>
      <c r="D40" s="66" t="s">
        <v>135</v>
      </c>
      <c r="E40" s="66" t="s">
        <v>301</v>
      </c>
      <c r="F40" s="15">
        <v>85</v>
      </c>
      <c r="G40" s="7">
        <v>3753</v>
      </c>
      <c r="H40" s="11">
        <f>F40*E46/100</f>
        <v>4468.45</v>
      </c>
      <c r="I40" s="11">
        <f>SUM(G40-H40)</f>
        <v>-715.44999999999982</v>
      </c>
      <c r="J40" s="18">
        <f>SUM(G40/H40*100)</f>
        <v>83.988855195873285</v>
      </c>
      <c r="K40" s="9" t="s">
        <v>213</v>
      </c>
    </row>
    <row r="41" spans="1:11" ht="30" customHeight="1">
      <c r="A41" s="77"/>
      <c r="B41" s="57" t="s">
        <v>28</v>
      </c>
      <c r="C41" s="58" t="s">
        <v>63</v>
      </c>
      <c r="D41" s="59">
        <v>4949</v>
      </c>
      <c r="E41" s="59">
        <v>4970</v>
      </c>
      <c r="F41" s="15"/>
      <c r="G41" s="7"/>
      <c r="H41" s="7"/>
      <c r="I41" s="7"/>
      <c r="J41" s="8"/>
      <c r="K41" s="10"/>
    </row>
    <row r="42" spans="1:11" ht="30" customHeight="1">
      <c r="A42" s="77"/>
      <c r="B42" s="57" t="s">
        <v>115</v>
      </c>
      <c r="C42" s="58" t="s">
        <v>63</v>
      </c>
      <c r="D42" s="66" t="s">
        <v>156</v>
      </c>
      <c r="E42" s="66" t="s">
        <v>302</v>
      </c>
      <c r="F42" s="15"/>
      <c r="G42" s="7"/>
      <c r="H42" s="7"/>
      <c r="I42" s="7"/>
      <c r="J42" s="8"/>
      <c r="K42" s="10"/>
    </row>
    <row r="43" spans="1:11" ht="30" customHeight="1">
      <c r="A43" s="77"/>
      <c r="B43" s="57" t="s">
        <v>140</v>
      </c>
      <c r="C43" s="58" t="s">
        <v>141</v>
      </c>
      <c r="D43" s="66" t="s">
        <v>90</v>
      </c>
      <c r="E43" s="66" t="s">
        <v>90</v>
      </c>
      <c r="F43" s="15"/>
      <c r="G43" s="7"/>
      <c r="H43" s="7"/>
      <c r="I43" s="7"/>
      <c r="J43" s="8"/>
      <c r="K43" s="10"/>
    </row>
    <row r="44" spans="1:11" ht="30" customHeight="1">
      <c r="A44" s="77"/>
      <c r="B44" s="57" t="s">
        <v>49</v>
      </c>
      <c r="C44" s="64" t="s">
        <v>142</v>
      </c>
      <c r="D44" s="66" t="s">
        <v>159</v>
      </c>
      <c r="E44" s="66" t="s">
        <v>303</v>
      </c>
      <c r="F44" s="15"/>
      <c r="G44" s="7"/>
      <c r="H44" s="7"/>
      <c r="I44" s="7"/>
      <c r="J44" s="8"/>
      <c r="K44" s="10"/>
    </row>
    <row r="45" spans="1:11" ht="30" customHeight="1">
      <c r="A45" s="77"/>
      <c r="B45" s="57" t="s">
        <v>212</v>
      </c>
      <c r="C45" s="58" t="s">
        <v>109</v>
      </c>
      <c r="D45" s="59">
        <v>5628</v>
      </c>
      <c r="E45" s="59">
        <v>4128</v>
      </c>
      <c r="F45" s="15"/>
      <c r="G45" s="7"/>
      <c r="H45" s="7"/>
      <c r="I45" s="7"/>
      <c r="J45" s="8"/>
      <c r="K45" s="10"/>
    </row>
    <row r="46" spans="1:11" ht="30" customHeight="1">
      <c r="A46" s="77"/>
      <c r="B46" s="57" t="s">
        <v>111</v>
      </c>
      <c r="C46" s="58" t="s">
        <v>109</v>
      </c>
      <c r="D46" s="59">
        <v>5292</v>
      </c>
      <c r="E46" s="59">
        <v>5257</v>
      </c>
      <c r="F46" s="15"/>
      <c r="G46" s="7"/>
      <c r="H46" s="7"/>
      <c r="I46" s="7"/>
      <c r="J46" s="8"/>
      <c r="K46" s="10"/>
    </row>
    <row r="47" spans="1:11" s="5" customFormat="1" ht="30" customHeight="1">
      <c r="A47" s="76"/>
      <c r="B47" s="57" t="s">
        <v>215</v>
      </c>
      <c r="C47" s="58" t="s">
        <v>66</v>
      </c>
      <c r="D47" s="66" t="s">
        <v>216</v>
      </c>
      <c r="E47" s="66" t="s">
        <v>304</v>
      </c>
      <c r="F47" s="15"/>
      <c r="G47" s="7"/>
      <c r="H47" s="7"/>
      <c r="I47" s="11"/>
      <c r="J47" s="18"/>
      <c r="K47" s="9"/>
    </row>
    <row r="48" spans="1:11" s="5" customFormat="1" ht="30" customHeight="1">
      <c r="A48" s="78" t="s">
        <v>281</v>
      </c>
      <c r="B48" s="54" t="s">
        <v>119</v>
      </c>
      <c r="C48" s="58" t="s">
        <v>106</v>
      </c>
      <c r="D48" s="66" t="s">
        <v>161</v>
      </c>
      <c r="E48" s="66" t="s">
        <v>305</v>
      </c>
      <c r="F48" s="15">
        <v>12</v>
      </c>
      <c r="G48" s="7">
        <v>250</v>
      </c>
      <c r="H48" s="17">
        <f>E47*F48/100</f>
        <v>474.84</v>
      </c>
      <c r="I48" s="11">
        <f>SUM(G48-H48)</f>
        <v>-224.83999999999997</v>
      </c>
      <c r="J48" s="18">
        <f>SUM(G48/H48*100)</f>
        <v>52.649313452952576</v>
      </c>
      <c r="K48" s="9" t="s">
        <v>214</v>
      </c>
    </row>
    <row r="49" spans="1:11" ht="30" customHeight="1">
      <c r="A49" s="77" t="s">
        <v>282</v>
      </c>
      <c r="B49" s="54" t="s">
        <v>105</v>
      </c>
      <c r="C49" s="58" t="s">
        <v>102</v>
      </c>
      <c r="D49" s="58" t="s">
        <v>157</v>
      </c>
      <c r="E49" s="58" t="s">
        <v>306</v>
      </c>
      <c r="F49" s="15"/>
      <c r="G49" s="7"/>
      <c r="H49" s="7"/>
      <c r="I49" s="7"/>
      <c r="J49" s="8"/>
      <c r="K49" s="10"/>
    </row>
    <row r="50" spans="1:11" ht="30" customHeight="1">
      <c r="A50" s="77"/>
      <c r="B50" s="57" t="s">
        <v>217</v>
      </c>
      <c r="C50" s="58" t="s">
        <v>63</v>
      </c>
      <c r="D50" s="59">
        <v>55</v>
      </c>
      <c r="E50" s="59">
        <v>56</v>
      </c>
      <c r="F50" s="15"/>
      <c r="G50" s="7"/>
      <c r="H50" s="7"/>
      <c r="I50" s="7"/>
      <c r="J50" s="8"/>
      <c r="K50" s="10"/>
    </row>
    <row r="51" spans="1:11" ht="30" customHeight="1">
      <c r="A51" s="77"/>
      <c r="B51" s="57" t="s">
        <v>140</v>
      </c>
      <c r="C51" s="58" t="s">
        <v>141</v>
      </c>
      <c r="D51" s="58">
        <v>1</v>
      </c>
      <c r="E51" s="58">
        <v>1</v>
      </c>
      <c r="F51" s="15"/>
      <c r="G51" s="7"/>
      <c r="H51" s="7"/>
      <c r="I51" s="7"/>
      <c r="J51" s="8"/>
      <c r="K51" s="10"/>
    </row>
    <row r="52" spans="1:11" ht="30" customHeight="1">
      <c r="A52" s="77"/>
      <c r="B52" s="57" t="s">
        <v>49</v>
      </c>
      <c r="C52" s="64" t="s">
        <v>142</v>
      </c>
      <c r="D52" s="58">
        <v>2.8490000000000002</v>
      </c>
      <c r="E52" s="58">
        <v>2.8490000000000002</v>
      </c>
      <c r="F52" s="15"/>
      <c r="G52" s="7"/>
      <c r="H52" s="7"/>
      <c r="I52" s="7"/>
      <c r="J52" s="8"/>
      <c r="K52" s="10"/>
    </row>
    <row r="53" spans="1:11" ht="30" customHeight="1">
      <c r="A53" s="77" t="s">
        <v>283</v>
      </c>
      <c r="B53" s="75" t="s">
        <v>122</v>
      </c>
      <c r="C53" s="58" t="s">
        <v>95</v>
      </c>
      <c r="D53" s="58" t="s">
        <v>158</v>
      </c>
      <c r="E53" s="58" t="s">
        <v>307</v>
      </c>
      <c r="F53" s="15"/>
      <c r="G53" s="7"/>
      <c r="H53" s="7"/>
      <c r="I53" s="7"/>
      <c r="J53" s="8"/>
      <c r="K53" s="10"/>
    </row>
    <row r="54" spans="1:11" ht="30" customHeight="1">
      <c r="A54" s="77"/>
      <c r="B54" s="57" t="s">
        <v>217</v>
      </c>
      <c r="C54" s="58" t="s">
        <v>63</v>
      </c>
      <c r="D54" s="58">
        <v>17</v>
      </c>
      <c r="E54" s="58">
        <v>17</v>
      </c>
      <c r="F54" s="15"/>
      <c r="G54" s="7"/>
      <c r="H54" s="7"/>
      <c r="I54" s="7"/>
      <c r="J54" s="8"/>
      <c r="K54" s="10"/>
    </row>
    <row r="55" spans="1:11" ht="30" customHeight="1">
      <c r="A55" s="77"/>
      <c r="B55" s="57" t="s">
        <v>140</v>
      </c>
      <c r="C55" s="58" t="s">
        <v>141</v>
      </c>
      <c r="D55" s="58">
        <v>1</v>
      </c>
      <c r="E55" s="58">
        <v>1</v>
      </c>
      <c r="F55" s="15"/>
      <c r="G55" s="7"/>
      <c r="H55" s="7"/>
      <c r="I55" s="7"/>
      <c r="J55" s="8"/>
      <c r="K55" s="10"/>
    </row>
    <row r="56" spans="1:11" ht="30" customHeight="1">
      <c r="A56" s="77"/>
      <c r="B56" s="57" t="s">
        <v>49</v>
      </c>
      <c r="C56" s="64" t="s">
        <v>142</v>
      </c>
      <c r="D56" s="58">
        <v>2.4820000000000002</v>
      </c>
      <c r="E56" s="58">
        <v>2.4820000000000002</v>
      </c>
      <c r="F56" s="15"/>
      <c r="G56" s="7"/>
      <c r="H56" s="7"/>
      <c r="I56" s="7"/>
      <c r="J56" s="8"/>
      <c r="K56" s="10"/>
    </row>
    <row r="57" spans="1:11" ht="30" customHeight="1">
      <c r="A57" s="77" t="s">
        <v>284</v>
      </c>
      <c r="B57" s="54" t="s">
        <v>103</v>
      </c>
      <c r="C57" s="55" t="s">
        <v>95</v>
      </c>
      <c r="D57" s="66" t="s">
        <v>152</v>
      </c>
      <c r="E57" s="66" t="s">
        <v>308</v>
      </c>
      <c r="F57" s="15"/>
      <c r="G57" s="7"/>
      <c r="H57" s="7"/>
      <c r="I57" s="7"/>
      <c r="J57" s="8"/>
      <c r="K57" s="10"/>
    </row>
    <row r="58" spans="1:11" ht="30" customHeight="1">
      <c r="A58" s="77"/>
      <c r="B58" s="57" t="s">
        <v>127</v>
      </c>
      <c r="C58" s="58" t="s">
        <v>79</v>
      </c>
      <c r="D58" s="66" t="s">
        <v>153</v>
      </c>
      <c r="E58" s="66" t="s">
        <v>309</v>
      </c>
      <c r="F58" s="15"/>
      <c r="G58" s="7"/>
      <c r="H58" s="7"/>
      <c r="I58" s="7"/>
      <c r="J58" s="8"/>
      <c r="K58" s="10"/>
    </row>
    <row r="59" spans="1:11" ht="30" customHeight="1">
      <c r="A59" s="77"/>
      <c r="B59" s="57" t="s">
        <v>126</v>
      </c>
      <c r="C59" s="58" t="s">
        <v>79</v>
      </c>
      <c r="D59" s="66" t="s">
        <v>154</v>
      </c>
      <c r="E59" s="66" t="s">
        <v>310</v>
      </c>
      <c r="F59" s="15"/>
      <c r="G59" s="7"/>
      <c r="H59" s="7"/>
      <c r="I59" s="7"/>
      <c r="J59" s="8"/>
      <c r="K59" s="10"/>
    </row>
    <row r="60" spans="1:11" ht="30" customHeight="1">
      <c r="A60" s="77"/>
      <c r="B60" s="57" t="s">
        <v>124</v>
      </c>
      <c r="C60" s="58" t="s">
        <v>109</v>
      </c>
      <c r="D60" s="59">
        <v>179</v>
      </c>
      <c r="E60" s="59">
        <v>169</v>
      </c>
      <c r="F60" s="15"/>
      <c r="G60" s="7"/>
      <c r="H60" s="7"/>
      <c r="I60" s="7"/>
      <c r="J60" s="8"/>
      <c r="K60" s="10"/>
    </row>
    <row r="61" spans="1:11" ht="30" customHeight="1">
      <c r="A61" s="77"/>
      <c r="B61" s="57" t="s">
        <v>125</v>
      </c>
      <c r="C61" s="58" t="s">
        <v>109</v>
      </c>
      <c r="D61" s="59">
        <v>69</v>
      </c>
      <c r="E61" s="59">
        <v>64</v>
      </c>
      <c r="F61" s="15"/>
      <c r="G61" s="7"/>
      <c r="H61" s="7"/>
      <c r="I61" s="7"/>
      <c r="J61" s="8"/>
      <c r="K61" s="10"/>
    </row>
    <row r="62" spans="1:11" ht="30" customHeight="1">
      <c r="A62" s="76" t="s">
        <v>267</v>
      </c>
      <c r="B62" s="54" t="s">
        <v>101</v>
      </c>
      <c r="C62" s="58"/>
      <c r="D62" s="59"/>
      <c r="E62" s="59"/>
      <c r="F62" s="15"/>
      <c r="G62" s="7"/>
      <c r="H62" s="7"/>
      <c r="I62" s="7"/>
      <c r="J62" s="8"/>
      <c r="K62" s="10"/>
    </row>
    <row r="63" spans="1:11" ht="30" customHeight="1">
      <c r="A63" s="77"/>
      <c r="B63" s="57" t="s">
        <v>29</v>
      </c>
      <c r="C63" s="58" t="s">
        <v>104</v>
      </c>
      <c r="D63" s="59">
        <v>163</v>
      </c>
      <c r="E63" s="59">
        <v>132</v>
      </c>
      <c r="F63" s="15">
        <v>13.47</v>
      </c>
      <c r="G63" s="7">
        <v>163</v>
      </c>
      <c r="H63" s="11">
        <f>F63*E10</f>
        <v>540.38272500000016</v>
      </c>
      <c r="I63" s="11">
        <f>SUM(G63-H63)</f>
        <v>-377.38272500000016</v>
      </c>
      <c r="J63" s="16">
        <f>SUM(G63/H63*100)</f>
        <v>30.16380658726645</v>
      </c>
      <c r="K63" s="9" t="s">
        <v>206</v>
      </c>
    </row>
    <row r="64" spans="1:11" ht="30" customHeight="1">
      <c r="A64" s="77"/>
      <c r="B64" s="57" t="s">
        <v>30</v>
      </c>
      <c r="C64" s="64" t="s">
        <v>218</v>
      </c>
      <c r="D64" s="66" t="s">
        <v>291</v>
      </c>
      <c r="E64" s="66" t="s">
        <v>291</v>
      </c>
      <c r="F64" s="15">
        <v>18.149999999999999</v>
      </c>
      <c r="G64" s="7">
        <v>472</v>
      </c>
      <c r="H64" s="11">
        <f>F64*E10</f>
        <v>728.13262500000008</v>
      </c>
      <c r="I64" s="11">
        <f>SUM(G64-H64)</f>
        <v>-256.13262500000008</v>
      </c>
      <c r="J64" s="16">
        <f>SUM(G64/H64*100)</f>
        <v>64.823355497908082</v>
      </c>
      <c r="K64" s="9" t="s">
        <v>205</v>
      </c>
    </row>
    <row r="65" spans="1:11" ht="30" customHeight="1">
      <c r="A65" s="77"/>
      <c r="B65" s="57" t="s">
        <v>31</v>
      </c>
      <c r="C65" s="58" t="s">
        <v>63</v>
      </c>
      <c r="D65" s="59">
        <v>116</v>
      </c>
      <c r="E65" s="59">
        <v>106</v>
      </c>
      <c r="F65" s="15">
        <v>4.0999999999999996</v>
      </c>
      <c r="G65" s="7">
        <v>116</v>
      </c>
      <c r="H65" s="11">
        <f>F65*E10</f>
        <v>164.48175000000001</v>
      </c>
      <c r="I65" s="11">
        <f>SUM(G65-H65)</f>
        <v>-48.481750000000005</v>
      </c>
      <c r="J65" s="16">
        <f>SUM(G65/H65*100)</f>
        <v>70.524541476485993</v>
      </c>
      <c r="K65" s="9" t="s">
        <v>177</v>
      </c>
    </row>
    <row r="66" spans="1:11" ht="30" customHeight="1">
      <c r="A66" s="77"/>
      <c r="B66" s="57" t="s">
        <v>32</v>
      </c>
      <c r="C66" s="58" t="s">
        <v>63</v>
      </c>
      <c r="D66" s="59">
        <v>437</v>
      </c>
      <c r="E66" s="59">
        <v>436</v>
      </c>
      <c r="F66" s="15">
        <v>11.43</v>
      </c>
      <c r="G66" s="7">
        <v>437</v>
      </c>
      <c r="H66" s="11">
        <f>F66*E10</f>
        <v>458.54302500000006</v>
      </c>
      <c r="I66" s="11">
        <f>SUM(G66-H66)</f>
        <v>-21.543025000000057</v>
      </c>
      <c r="J66" s="16">
        <f>SUM(G66/H66*100)</f>
        <v>95.301853081289352</v>
      </c>
      <c r="K66" s="9" t="s">
        <v>207</v>
      </c>
    </row>
    <row r="67" spans="1:11" ht="30" customHeight="1">
      <c r="A67" s="77"/>
      <c r="B67" s="57" t="s">
        <v>33</v>
      </c>
      <c r="C67" s="58" t="s">
        <v>67</v>
      </c>
      <c r="D67" s="59">
        <v>7</v>
      </c>
      <c r="E67" s="59">
        <v>7</v>
      </c>
      <c r="F67" s="43" t="s">
        <v>91</v>
      </c>
      <c r="G67" s="17" t="s">
        <v>88</v>
      </c>
      <c r="H67" s="11">
        <f>E10/10</f>
        <v>4.011750000000001</v>
      </c>
      <c r="I67" s="11">
        <f>SUM(G67-H67)</f>
        <v>2.988249999999999</v>
      </c>
      <c r="J67" s="16">
        <f>SUM(G67/H67*100)</f>
        <v>174.48744313578857</v>
      </c>
      <c r="K67" s="9" t="s">
        <v>219</v>
      </c>
    </row>
    <row r="68" spans="1:11" ht="30" customHeight="1">
      <c r="A68" s="77"/>
      <c r="B68" s="57" t="s">
        <v>150</v>
      </c>
      <c r="C68" s="58" t="s">
        <v>67</v>
      </c>
      <c r="D68" s="59">
        <v>2</v>
      </c>
      <c r="E68" s="59">
        <v>2</v>
      </c>
      <c r="F68" s="43"/>
      <c r="G68" s="17"/>
      <c r="H68" s="17"/>
      <c r="I68" s="7"/>
      <c r="J68" s="16"/>
      <c r="K68" s="10"/>
    </row>
    <row r="69" spans="1:11" ht="30" customHeight="1">
      <c r="A69" s="77"/>
      <c r="B69" s="57" t="s">
        <v>129</v>
      </c>
      <c r="C69" s="58" t="s">
        <v>67</v>
      </c>
      <c r="D69" s="59">
        <v>1</v>
      </c>
      <c r="E69" s="59">
        <v>1</v>
      </c>
      <c r="F69" s="43" t="s">
        <v>178</v>
      </c>
      <c r="G69" s="17" t="s">
        <v>179</v>
      </c>
      <c r="H69" s="17" t="s">
        <v>180</v>
      </c>
      <c r="I69" s="7">
        <f>SUM(G69-H69)</f>
        <v>-139.60000000000002</v>
      </c>
      <c r="J69" s="16">
        <f>SUM(G69/H69*100)</f>
        <v>26.487625065824115</v>
      </c>
      <c r="K69" s="9" t="s">
        <v>242</v>
      </c>
    </row>
    <row r="70" spans="1:11" ht="30" customHeight="1">
      <c r="A70" s="77"/>
      <c r="B70" s="57" t="s">
        <v>136</v>
      </c>
      <c r="C70" s="58" t="s">
        <v>69</v>
      </c>
      <c r="D70" s="62">
        <v>9.8670000000000009</v>
      </c>
      <c r="E70" s="62">
        <v>22.1</v>
      </c>
      <c r="F70" s="43"/>
      <c r="G70" s="17"/>
      <c r="H70" s="17"/>
      <c r="I70" s="7"/>
      <c r="J70" s="16"/>
      <c r="K70" s="10"/>
    </row>
    <row r="71" spans="1:11" ht="30" customHeight="1">
      <c r="A71" s="77"/>
      <c r="B71" s="57" t="s">
        <v>128</v>
      </c>
      <c r="C71" s="58" t="s">
        <v>69</v>
      </c>
      <c r="D71" s="62">
        <v>15.8</v>
      </c>
      <c r="E71" s="62">
        <v>15.8</v>
      </c>
      <c r="F71" s="43"/>
      <c r="G71" s="17"/>
      <c r="H71" s="17"/>
      <c r="I71" s="7"/>
      <c r="J71" s="16"/>
      <c r="K71" s="10"/>
    </row>
    <row r="72" spans="1:11" ht="30" customHeight="1">
      <c r="A72" s="77"/>
      <c r="B72" s="57" t="s">
        <v>34</v>
      </c>
      <c r="C72" s="58" t="s">
        <v>68</v>
      </c>
      <c r="D72" s="59">
        <v>4</v>
      </c>
      <c r="E72" s="59">
        <v>5</v>
      </c>
      <c r="F72" s="43" t="s">
        <v>91</v>
      </c>
      <c r="G72" s="17" t="s">
        <v>99</v>
      </c>
      <c r="H72" s="11">
        <f>E10/10</f>
        <v>4.011750000000001</v>
      </c>
      <c r="I72" s="22">
        <f>SUM(G72-H72)</f>
        <v>-1.1750000000001037E-2</v>
      </c>
      <c r="J72" s="16">
        <f>SUM(G72/H72*100)</f>
        <v>99.707110363307763</v>
      </c>
      <c r="K72" s="9" t="s">
        <v>208</v>
      </c>
    </row>
    <row r="73" spans="1:11" ht="30" customHeight="1">
      <c r="A73" s="77"/>
      <c r="B73" s="57" t="s">
        <v>35</v>
      </c>
      <c r="C73" s="58" t="s">
        <v>68</v>
      </c>
      <c r="D73" s="59">
        <v>2</v>
      </c>
      <c r="E73" s="59">
        <v>7</v>
      </c>
      <c r="F73" s="43" t="s">
        <v>91</v>
      </c>
      <c r="G73" s="17" t="s">
        <v>89</v>
      </c>
      <c r="H73" s="11">
        <f>E10/4</f>
        <v>10.029375000000002</v>
      </c>
      <c r="I73" s="22">
        <f>SUM(G73-H73)</f>
        <v>-8.0293750000000017</v>
      </c>
      <c r="J73" s="16">
        <f>SUM(G73/H73*100)</f>
        <v>19.941422072661553</v>
      </c>
      <c r="K73" s="9" t="s">
        <v>209</v>
      </c>
    </row>
    <row r="74" spans="1:11" s="27" customFormat="1" ht="30" customHeight="1">
      <c r="A74" s="80" t="s">
        <v>268</v>
      </c>
      <c r="B74" s="67" t="s">
        <v>36</v>
      </c>
      <c r="C74" s="68"/>
      <c r="D74" s="69"/>
      <c r="E74" s="69"/>
      <c r="F74" s="44"/>
      <c r="G74" s="23"/>
      <c r="H74" s="23"/>
      <c r="I74" s="24"/>
      <c r="J74" s="25"/>
      <c r="K74" s="26"/>
    </row>
    <row r="75" spans="1:11" ht="30" customHeight="1">
      <c r="A75" s="77"/>
      <c r="B75" s="57" t="s">
        <v>37</v>
      </c>
      <c r="C75" s="58" t="s">
        <v>243</v>
      </c>
      <c r="D75" s="66" t="s">
        <v>164</v>
      </c>
      <c r="E75" s="66" t="s">
        <v>311</v>
      </c>
      <c r="F75" s="43" t="s">
        <v>176</v>
      </c>
      <c r="G75" s="17" t="s">
        <v>173</v>
      </c>
      <c r="H75" s="11">
        <f>F75*E10</f>
        <v>15084.180000000002</v>
      </c>
      <c r="I75" s="11">
        <f>H75-G75</f>
        <v>-1730.5199999999986</v>
      </c>
      <c r="J75" s="16">
        <f>SUM(G75/H75*100)</f>
        <v>111.47241679693558</v>
      </c>
      <c r="K75" s="9" t="s">
        <v>244</v>
      </c>
    </row>
    <row r="76" spans="1:11" ht="30" customHeight="1">
      <c r="A76" s="77"/>
      <c r="B76" s="57" t="s">
        <v>113</v>
      </c>
      <c r="C76" s="58"/>
      <c r="D76" s="59"/>
      <c r="E76" s="59"/>
      <c r="F76" s="43"/>
      <c r="G76" s="17"/>
      <c r="H76" s="17"/>
      <c r="I76" s="7"/>
      <c r="J76" s="16"/>
      <c r="K76" s="10"/>
    </row>
    <row r="77" spans="1:11" ht="30" customHeight="1">
      <c r="A77" s="77"/>
      <c r="B77" s="57" t="s">
        <v>38</v>
      </c>
      <c r="C77" s="58" t="s">
        <v>243</v>
      </c>
      <c r="D77" s="59" t="s">
        <v>193</v>
      </c>
      <c r="E77" s="65" t="s">
        <v>312</v>
      </c>
      <c r="F77" s="43" t="s">
        <v>195</v>
      </c>
      <c r="G77" s="17" t="s">
        <v>197</v>
      </c>
      <c r="H77" s="11">
        <f>F77*E10</f>
        <v>4613.5125000000007</v>
      </c>
      <c r="I77" s="17">
        <f>H77-G77</f>
        <v>1514.8125000000009</v>
      </c>
      <c r="J77" s="16">
        <f>SUM(G77/H77*100)</f>
        <v>67.165744104952552</v>
      </c>
      <c r="K77" s="9" t="s">
        <v>245</v>
      </c>
    </row>
    <row r="78" spans="1:11" ht="30" customHeight="1">
      <c r="A78" s="77"/>
      <c r="B78" s="57" t="s">
        <v>39</v>
      </c>
      <c r="C78" s="58" t="s">
        <v>243</v>
      </c>
      <c r="D78" s="59" t="s">
        <v>194</v>
      </c>
      <c r="E78" s="65" t="s">
        <v>313</v>
      </c>
      <c r="F78" s="43" t="s">
        <v>196</v>
      </c>
      <c r="G78" s="17" t="s">
        <v>198</v>
      </c>
      <c r="H78" s="11">
        <f>F78*E10</f>
        <v>10470.667500000001</v>
      </c>
      <c r="I78" s="17">
        <f>H78-G78</f>
        <v>6092.7675000000017</v>
      </c>
      <c r="J78" s="16">
        <f>SUM(G78/H78*100)</f>
        <v>41.811087975050292</v>
      </c>
      <c r="K78" s="9" t="s">
        <v>246</v>
      </c>
    </row>
    <row r="79" spans="1:11" ht="30" customHeight="1">
      <c r="A79" s="77"/>
      <c r="B79" s="57" t="s">
        <v>40</v>
      </c>
      <c r="C79" s="58" t="s">
        <v>243</v>
      </c>
      <c r="D79" s="59" t="s">
        <v>199</v>
      </c>
      <c r="E79" s="59" t="s">
        <v>314</v>
      </c>
      <c r="F79" s="43" t="s">
        <v>176</v>
      </c>
      <c r="G79" s="17" t="s">
        <v>200</v>
      </c>
      <c r="H79" s="11">
        <f>F79*E10</f>
        <v>15084.180000000002</v>
      </c>
      <c r="I79" s="17">
        <f>H79-G79</f>
        <v>12902.080000000002</v>
      </c>
      <c r="J79" s="16">
        <f>SUM(G79/H79*100)</f>
        <v>14.466149303442414</v>
      </c>
      <c r="K79" s="9" t="s">
        <v>244</v>
      </c>
    </row>
    <row r="80" spans="1:11" s="21" customFormat="1" ht="30" customHeight="1">
      <c r="A80" s="79"/>
      <c r="B80" s="57" t="s">
        <v>118</v>
      </c>
      <c r="C80" s="58" t="s">
        <v>243</v>
      </c>
      <c r="D80" s="66" t="s">
        <v>165</v>
      </c>
      <c r="E80" s="66" t="s">
        <v>315</v>
      </c>
      <c r="F80" s="45"/>
      <c r="G80" s="28"/>
      <c r="H80" s="28"/>
      <c r="I80" s="19"/>
      <c r="J80" s="29"/>
      <c r="K80" s="20"/>
    </row>
    <row r="81" spans="1:11" s="21" customFormat="1" ht="30" customHeight="1">
      <c r="A81" s="79"/>
      <c r="B81" s="57" t="s">
        <v>114</v>
      </c>
      <c r="C81" s="58" t="s">
        <v>243</v>
      </c>
      <c r="D81" s="66" t="s">
        <v>166</v>
      </c>
      <c r="E81" s="66" t="s">
        <v>316</v>
      </c>
      <c r="F81" s="45"/>
      <c r="G81" s="28"/>
      <c r="H81" s="28"/>
      <c r="I81" s="19"/>
      <c r="J81" s="29"/>
      <c r="K81" s="20"/>
    </row>
    <row r="82" spans="1:11" ht="30" customHeight="1">
      <c r="A82" s="76" t="s">
        <v>269</v>
      </c>
      <c r="B82" s="57" t="s">
        <v>41</v>
      </c>
      <c r="C82" s="58" t="s">
        <v>78</v>
      </c>
      <c r="D82" s="66" t="s">
        <v>167</v>
      </c>
      <c r="E82" s="66" t="s">
        <v>317</v>
      </c>
      <c r="F82" s="43"/>
      <c r="G82" s="17"/>
      <c r="H82" s="17"/>
      <c r="I82" s="7"/>
      <c r="J82" s="16"/>
      <c r="K82" s="10"/>
    </row>
    <row r="83" spans="1:11" ht="30" customHeight="1">
      <c r="A83" s="77"/>
      <c r="B83" s="57" t="s">
        <v>10</v>
      </c>
      <c r="C83" s="58"/>
      <c r="D83" s="59"/>
      <c r="E83" s="59"/>
      <c r="F83" s="46"/>
      <c r="G83" s="22"/>
      <c r="H83" s="22"/>
      <c r="I83" s="7"/>
      <c r="J83" s="16"/>
      <c r="K83" s="10"/>
    </row>
    <row r="84" spans="1:11" ht="30" customHeight="1">
      <c r="A84" s="77"/>
      <c r="B84" s="57" t="s">
        <v>42</v>
      </c>
      <c r="C84" s="58" t="s">
        <v>78</v>
      </c>
      <c r="D84" s="66" t="s">
        <v>168</v>
      </c>
      <c r="E84" s="66" t="s">
        <v>318</v>
      </c>
      <c r="F84" s="43" t="s">
        <v>181</v>
      </c>
      <c r="G84" s="17" t="s">
        <v>174</v>
      </c>
      <c r="H84" s="11">
        <f>F84*E10</f>
        <v>1604.7000000000003</v>
      </c>
      <c r="I84" s="11">
        <f>SUM(G84-H84)</f>
        <v>-653.70000000000027</v>
      </c>
      <c r="J84" s="30">
        <f>SUM(G84/H84*100)</f>
        <v>59.263413722191046</v>
      </c>
      <c r="K84" s="9" t="s">
        <v>184</v>
      </c>
    </row>
    <row r="85" spans="1:11" ht="30" customHeight="1">
      <c r="A85" s="77"/>
      <c r="B85" s="57" t="s">
        <v>43</v>
      </c>
      <c r="C85" s="58" t="s">
        <v>78</v>
      </c>
      <c r="D85" s="66" t="s">
        <v>169</v>
      </c>
      <c r="E85" s="66" t="s">
        <v>169</v>
      </c>
      <c r="F85" s="43"/>
      <c r="G85" s="17"/>
      <c r="H85" s="11"/>
      <c r="I85" s="11"/>
      <c r="J85" s="16"/>
      <c r="K85" s="9" t="s">
        <v>247</v>
      </c>
    </row>
    <row r="86" spans="1:11" ht="30" customHeight="1">
      <c r="A86" s="77"/>
      <c r="B86" s="57" t="s">
        <v>149</v>
      </c>
      <c r="C86" s="58" t="s">
        <v>78</v>
      </c>
      <c r="D86" s="66" t="s">
        <v>87</v>
      </c>
      <c r="E86" s="66" t="s">
        <v>87</v>
      </c>
      <c r="F86" s="43"/>
      <c r="G86" s="17"/>
      <c r="H86" s="22"/>
      <c r="I86" s="7"/>
      <c r="J86" s="16"/>
      <c r="K86" s="10"/>
    </row>
    <row r="87" spans="1:11" ht="30" customHeight="1">
      <c r="A87" s="76" t="s">
        <v>270</v>
      </c>
      <c r="B87" s="57" t="s">
        <v>44</v>
      </c>
      <c r="C87" s="58" t="s">
        <v>69</v>
      </c>
      <c r="D87" s="66" t="s">
        <v>144</v>
      </c>
      <c r="E87" s="66" t="s">
        <v>144</v>
      </c>
      <c r="F87" s="43" t="s">
        <v>112</v>
      </c>
      <c r="G87" s="17" t="s">
        <v>100</v>
      </c>
      <c r="H87" s="11">
        <f>F87*E10</f>
        <v>2166.3450000000003</v>
      </c>
      <c r="I87" s="11">
        <f>SUM(G87-H87)</f>
        <v>-166.34500000000025</v>
      </c>
      <c r="J87" s="16">
        <f>SUM(G87/H87*100)</f>
        <v>92.321398484544233</v>
      </c>
      <c r="K87" s="9" t="s">
        <v>220</v>
      </c>
    </row>
    <row r="88" spans="1:11" ht="30" customHeight="1">
      <c r="A88" s="76" t="s">
        <v>271</v>
      </c>
      <c r="B88" s="57" t="s">
        <v>45</v>
      </c>
      <c r="C88" s="58" t="s">
        <v>69</v>
      </c>
      <c r="D88" s="66" t="s">
        <v>145</v>
      </c>
      <c r="E88" s="66" t="s">
        <v>145</v>
      </c>
      <c r="F88" s="43" t="s">
        <v>98</v>
      </c>
      <c r="G88" s="17" t="s">
        <v>147</v>
      </c>
      <c r="H88" s="11">
        <f>F88*E10</f>
        <v>1083.1725000000001</v>
      </c>
      <c r="I88" s="11">
        <f>SUM(G88-H88)</f>
        <v>-83.172500000000127</v>
      </c>
      <c r="J88" s="16">
        <f>SUM(G88/H88*100)</f>
        <v>92.321398484544233</v>
      </c>
      <c r="K88" s="9" t="s">
        <v>183</v>
      </c>
    </row>
    <row r="89" spans="1:11" ht="30" customHeight="1">
      <c r="A89" s="76" t="s">
        <v>272</v>
      </c>
      <c r="B89" s="57" t="s">
        <v>46</v>
      </c>
      <c r="C89" s="58" t="s">
        <v>222</v>
      </c>
      <c r="D89" s="58" t="s">
        <v>223</v>
      </c>
      <c r="E89" s="58" t="s">
        <v>319</v>
      </c>
      <c r="F89" s="47">
        <v>24</v>
      </c>
      <c r="G89" s="17" t="s">
        <v>221</v>
      </c>
      <c r="H89" s="22">
        <f>F89*E10</f>
        <v>962.82000000000016</v>
      </c>
      <c r="I89" s="17">
        <f>G89-H89</f>
        <v>586.17999999999984</v>
      </c>
      <c r="J89" s="16">
        <f>SUM(G89/H89*100)</f>
        <v>160.8815770341289</v>
      </c>
      <c r="K89" s="9" t="s">
        <v>248</v>
      </c>
    </row>
    <row r="90" spans="1:11" ht="30" customHeight="1">
      <c r="A90" s="76" t="s">
        <v>273</v>
      </c>
      <c r="B90" s="57" t="s">
        <v>81</v>
      </c>
      <c r="C90" s="58" t="s">
        <v>82</v>
      </c>
      <c r="D90" s="66" t="s">
        <v>146</v>
      </c>
      <c r="E90" s="66" t="s">
        <v>146</v>
      </c>
      <c r="F90" s="48">
        <v>0.107361</v>
      </c>
      <c r="G90" s="17" t="s">
        <v>148</v>
      </c>
      <c r="H90" s="12">
        <f>F90*E10</f>
        <v>4.3070549175000004</v>
      </c>
      <c r="I90" s="12">
        <f>SUM(G90-H90)</f>
        <v>-0.10705491750000018</v>
      </c>
      <c r="J90" s="16">
        <f>SUM(G90/H90*100)</f>
        <v>97.514428779047478</v>
      </c>
      <c r="K90" s="9" t="s">
        <v>204</v>
      </c>
    </row>
    <row r="91" spans="1:11" ht="30" customHeight="1">
      <c r="A91" s="76" t="s">
        <v>274</v>
      </c>
      <c r="B91" s="54" t="s">
        <v>47</v>
      </c>
      <c r="C91" s="58"/>
      <c r="D91" s="59"/>
      <c r="E91" s="59"/>
      <c r="F91" s="43"/>
      <c r="G91" s="17"/>
      <c r="H91" s="17"/>
      <c r="I91" s="7"/>
      <c r="J91" s="16"/>
      <c r="K91" s="10"/>
    </row>
    <row r="92" spans="1:11" s="33" customFormat="1" ht="30" customHeight="1">
      <c r="A92" s="80"/>
      <c r="B92" s="70" t="s">
        <v>236</v>
      </c>
      <c r="C92" s="71" t="s">
        <v>76</v>
      </c>
      <c r="D92" s="72" t="s">
        <v>235</v>
      </c>
      <c r="E92" s="72" t="s">
        <v>235</v>
      </c>
      <c r="F92" s="49" t="s">
        <v>93</v>
      </c>
      <c r="G92" s="23" t="s">
        <v>175</v>
      </c>
      <c r="H92" s="31">
        <f>F92*E10</f>
        <v>2005.8750000000005</v>
      </c>
      <c r="I92" s="31">
        <f>SUM(G92-H92)</f>
        <v>-994.87500000000045</v>
      </c>
      <c r="J92" s="25">
        <f>SUM(G92/H92*100)</f>
        <v>50.401944288652075</v>
      </c>
      <c r="K92" s="32" t="s">
        <v>224</v>
      </c>
    </row>
    <row r="93" spans="1:11" ht="30" customHeight="1">
      <c r="A93" s="76"/>
      <c r="B93" s="57" t="s">
        <v>48</v>
      </c>
      <c r="C93" s="58" t="s">
        <v>67</v>
      </c>
      <c r="D93" s="59">
        <v>3</v>
      </c>
      <c r="E93" s="59">
        <v>3</v>
      </c>
      <c r="F93" s="43"/>
      <c r="G93" s="17"/>
      <c r="H93" s="17"/>
      <c r="I93" s="7"/>
      <c r="J93" s="16"/>
      <c r="K93" s="10"/>
    </row>
    <row r="94" spans="1:11" ht="30" customHeight="1">
      <c r="A94" s="77"/>
      <c r="B94" s="57" t="s">
        <v>49</v>
      </c>
      <c r="C94" s="58" t="s">
        <v>70</v>
      </c>
      <c r="D94" s="73">
        <v>51.332999999999998</v>
      </c>
      <c r="E94" s="73">
        <v>52.9</v>
      </c>
      <c r="F94" s="46" t="s">
        <v>90</v>
      </c>
      <c r="G94" s="22">
        <v>51.332999999999998</v>
      </c>
      <c r="H94" s="14">
        <f>F94*E10</f>
        <v>240.70500000000004</v>
      </c>
      <c r="I94" s="14">
        <f>SUM(G94-H94)</f>
        <v>-189.37200000000004</v>
      </c>
      <c r="J94" s="16">
        <f>SUM(G94/H94*100)</f>
        <v>21.326104567831987</v>
      </c>
      <c r="K94" s="9" t="s">
        <v>225</v>
      </c>
    </row>
    <row r="95" spans="1:11" ht="30" customHeight="1">
      <c r="A95" s="77"/>
      <c r="B95" s="57" t="s">
        <v>131</v>
      </c>
      <c r="C95" s="58" t="s">
        <v>63</v>
      </c>
      <c r="D95" s="59">
        <v>314</v>
      </c>
      <c r="E95" s="59">
        <v>353</v>
      </c>
      <c r="F95" s="43"/>
      <c r="G95" s="17"/>
      <c r="H95" s="17"/>
      <c r="I95" s="7"/>
      <c r="J95" s="16"/>
      <c r="K95" s="10"/>
    </row>
    <row r="96" spans="1:11" ht="30" customHeight="1">
      <c r="A96" s="77"/>
      <c r="B96" s="57" t="s">
        <v>227</v>
      </c>
      <c r="C96" s="58" t="s">
        <v>63</v>
      </c>
      <c r="D96" s="59">
        <v>120</v>
      </c>
      <c r="E96" s="59">
        <v>151</v>
      </c>
      <c r="F96" s="43"/>
      <c r="G96" s="17"/>
      <c r="H96" s="17"/>
      <c r="I96" s="7"/>
      <c r="J96" s="16"/>
      <c r="K96" s="10"/>
    </row>
    <row r="97" spans="1:11" ht="30" customHeight="1">
      <c r="A97" s="77"/>
      <c r="B97" s="57" t="s">
        <v>107</v>
      </c>
      <c r="C97" s="58" t="s">
        <v>67</v>
      </c>
      <c r="D97" s="59">
        <v>1</v>
      </c>
      <c r="E97" s="59">
        <v>1</v>
      </c>
      <c r="F97" s="43" t="s">
        <v>91</v>
      </c>
      <c r="G97" s="17" t="s">
        <v>91</v>
      </c>
      <c r="H97" s="22">
        <f>E10/25</f>
        <v>1.6047000000000002</v>
      </c>
      <c r="I97" s="17">
        <f>H97-G97</f>
        <v>0.60470000000000024</v>
      </c>
      <c r="J97" s="16">
        <f>SUM(G97/H97*100)</f>
        <v>62.316943977067353</v>
      </c>
      <c r="K97" s="9" t="s">
        <v>226</v>
      </c>
    </row>
    <row r="98" spans="1:11" ht="31.5" customHeight="1">
      <c r="A98" s="77"/>
      <c r="B98" s="57"/>
      <c r="C98" s="64" t="s">
        <v>120</v>
      </c>
      <c r="D98" s="74">
        <v>8.3699999999999992</v>
      </c>
      <c r="E98" s="74">
        <v>8.64</v>
      </c>
      <c r="F98" s="43"/>
      <c r="G98" s="17"/>
      <c r="H98" s="17"/>
      <c r="I98" s="7"/>
      <c r="J98" s="16"/>
      <c r="K98" s="10"/>
    </row>
    <row r="99" spans="1:11" ht="30" customHeight="1">
      <c r="A99" s="76" t="s">
        <v>275</v>
      </c>
      <c r="B99" s="54" t="s">
        <v>50</v>
      </c>
      <c r="C99" s="58"/>
      <c r="D99" s="59"/>
      <c r="E99" s="59"/>
      <c r="F99" s="43"/>
      <c r="G99" s="17"/>
      <c r="H99" s="17"/>
      <c r="I99" s="7"/>
      <c r="J99" s="16"/>
      <c r="K99" s="10"/>
    </row>
    <row r="100" spans="1:11" ht="30" customHeight="1">
      <c r="A100" s="77"/>
      <c r="B100" s="57" t="s">
        <v>143</v>
      </c>
      <c r="C100" s="58" t="s">
        <v>171</v>
      </c>
      <c r="D100" s="59">
        <v>72</v>
      </c>
      <c r="E100" s="59">
        <v>76</v>
      </c>
      <c r="F100" s="43"/>
      <c r="G100" s="17"/>
      <c r="H100" s="17"/>
      <c r="I100" s="7"/>
      <c r="J100" s="16"/>
      <c r="K100" s="10"/>
    </row>
    <row r="101" spans="1:11" ht="30" customHeight="1">
      <c r="A101" s="77"/>
      <c r="B101" s="57" t="s">
        <v>117</v>
      </c>
      <c r="C101" s="58" t="s">
        <v>249</v>
      </c>
      <c r="D101" s="66" t="s">
        <v>188</v>
      </c>
      <c r="E101" s="66" t="s">
        <v>188</v>
      </c>
      <c r="F101" s="46">
        <v>1.95</v>
      </c>
      <c r="G101" s="12">
        <v>39.866999999999997</v>
      </c>
      <c r="H101" s="11">
        <f>F101*E10</f>
        <v>78.22912500000001</v>
      </c>
      <c r="I101" s="11">
        <f>SUM(G101-H101)</f>
        <v>-38.362125000000013</v>
      </c>
      <c r="J101" s="16">
        <f>SUM(G101/H101*100)</f>
        <v>50.961838062230647</v>
      </c>
      <c r="K101" s="9" t="s">
        <v>250</v>
      </c>
    </row>
    <row r="102" spans="1:11" s="33" customFormat="1" ht="30" customHeight="1">
      <c r="A102" s="81"/>
      <c r="B102" s="70" t="s">
        <v>116</v>
      </c>
      <c r="C102" s="71" t="s">
        <v>249</v>
      </c>
      <c r="D102" s="72" t="s">
        <v>187</v>
      </c>
      <c r="E102" s="72" t="s">
        <v>187</v>
      </c>
      <c r="F102" s="49">
        <v>0.35</v>
      </c>
      <c r="G102" s="34">
        <v>6.6349999999999998</v>
      </c>
      <c r="H102" s="31">
        <f>F102*E10</f>
        <v>14.041125000000001</v>
      </c>
      <c r="I102" s="31">
        <f>SUM(G102-H102)</f>
        <v>-7.4061250000000012</v>
      </c>
      <c r="J102" s="25">
        <f>SUM(G102/H102*100)</f>
        <v>47.254048375753364</v>
      </c>
      <c r="K102" s="32" t="s">
        <v>251</v>
      </c>
    </row>
    <row r="103" spans="1:11" ht="33.75" customHeight="1">
      <c r="A103" s="77"/>
      <c r="B103" s="57" t="s">
        <v>51</v>
      </c>
      <c r="C103" s="64" t="s">
        <v>252</v>
      </c>
      <c r="D103" s="66" t="s">
        <v>189</v>
      </c>
      <c r="E103" s="66" t="s">
        <v>189</v>
      </c>
      <c r="F103" s="50">
        <v>7.4999999999999997E-2</v>
      </c>
      <c r="G103" s="12">
        <v>1.117</v>
      </c>
      <c r="H103" s="22">
        <f>F103*E10</f>
        <v>3.0088125000000003</v>
      </c>
      <c r="I103" s="11">
        <f>SUM(G103-H103)</f>
        <v>-1.8918125000000003</v>
      </c>
      <c r="J103" s="16">
        <f>SUM(G103/H103*100)</f>
        <v>37.124280758604925</v>
      </c>
      <c r="K103" s="9" t="s">
        <v>253</v>
      </c>
    </row>
    <row r="104" spans="1:11" ht="30" customHeight="1">
      <c r="A104" s="77"/>
      <c r="B104" s="57" t="s">
        <v>123</v>
      </c>
      <c r="C104" s="58" t="s">
        <v>67</v>
      </c>
      <c r="D104" s="59">
        <v>3</v>
      </c>
      <c r="E104" s="59">
        <v>3</v>
      </c>
      <c r="F104" s="46"/>
      <c r="G104" s="11"/>
      <c r="H104" s="14"/>
      <c r="I104" s="14"/>
      <c r="J104" s="16"/>
      <c r="K104" s="10"/>
    </row>
    <row r="105" spans="1:11" ht="30" customHeight="1">
      <c r="A105" s="77"/>
      <c r="B105" s="57" t="s">
        <v>52</v>
      </c>
      <c r="C105" s="58" t="s">
        <v>254</v>
      </c>
      <c r="D105" s="66" t="s">
        <v>86</v>
      </c>
      <c r="E105" s="66" t="s">
        <v>86</v>
      </c>
      <c r="F105" s="43"/>
      <c r="G105" s="17"/>
      <c r="H105" s="17"/>
      <c r="I105" s="7"/>
      <c r="J105" s="16"/>
      <c r="K105" s="9" t="s">
        <v>210</v>
      </c>
    </row>
    <row r="106" spans="1:11" ht="30" customHeight="1">
      <c r="A106" s="76" t="s">
        <v>276</v>
      </c>
      <c r="B106" s="54" t="s">
        <v>53</v>
      </c>
      <c r="C106" s="58" t="s">
        <v>71</v>
      </c>
      <c r="D106" s="66" t="s">
        <v>96</v>
      </c>
      <c r="E106" s="66" t="s">
        <v>320</v>
      </c>
      <c r="F106" s="46" t="s">
        <v>92</v>
      </c>
      <c r="G106" s="11">
        <v>10</v>
      </c>
      <c r="H106" s="11">
        <f>F106*E10</f>
        <v>361.05750000000006</v>
      </c>
      <c r="I106" s="35">
        <f>SUM(G106-H106)</f>
        <v>-351.05750000000006</v>
      </c>
      <c r="J106" s="16">
        <f>SUM(G106/H106*100)</f>
        <v>2.7696419545363269</v>
      </c>
      <c r="K106" s="9" t="s">
        <v>228</v>
      </c>
    </row>
    <row r="107" spans="1:11" ht="30" customHeight="1">
      <c r="A107" s="76" t="s">
        <v>277</v>
      </c>
      <c r="B107" s="54" t="s">
        <v>54</v>
      </c>
      <c r="C107" s="58" t="s">
        <v>192</v>
      </c>
      <c r="D107" s="73">
        <v>10.474</v>
      </c>
      <c r="E107" s="73">
        <v>8.0939999999999994</v>
      </c>
      <c r="F107" s="46"/>
      <c r="G107" s="22"/>
      <c r="H107" s="22"/>
      <c r="I107" s="22"/>
      <c r="J107" s="16"/>
      <c r="K107" s="10"/>
    </row>
    <row r="108" spans="1:11" ht="30" customHeight="1">
      <c r="A108" s="76"/>
      <c r="B108" s="57" t="s">
        <v>55</v>
      </c>
      <c r="C108" s="58"/>
      <c r="D108" s="73">
        <v>7.9329999999999998</v>
      </c>
      <c r="E108" s="73">
        <v>7.4480000000000004</v>
      </c>
      <c r="F108" s="46"/>
      <c r="G108" s="22"/>
      <c r="H108" s="11"/>
      <c r="I108" s="11"/>
      <c r="J108" s="16"/>
      <c r="K108" s="10"/>
    </row>
    <row r="109" spans="1:11" ht="30" customHeight="1">
      <c r="A109" s="76" t="s">
        <v>278</v>
      </c>
      <c r="B109" s="57" t="s">
        <v>56</v>
      </c>
      <c r="C109" s="58" t="s">
        <v>67</v>
      </c>
      <c r="D109" s="59">
        <v>1</v>
      </c>
      <c r="E109" s="59">
        <v>1</v>
      </c>
      <c r="F109" s="51">
        <v>0.1</v>
      </c>
      <c r="G109" s="22" t="s">
        <v>91</v>
      </c>
      <c r="H109" s="22">
        <f>F109*E10</f>
        <v>4.011750000000001</v>
      </c>
      <c r="I109" s="22">
        <f>SUM(G109-H109)</f>
        <v>-3.011750000000001</v>
      </c>
      <c r="J109" s="16">
        <f t="shared" ref="J109:J115" si="0">SUM(G109/H109*100)</f>
        <v>24.926777590826941</v>
      </c>
      <c r="K109" s="9" t="s">
        <v>190</v>
      </c>
    </row>
    <row r="110" spans="1:11" ht="30" customHeight="1">
      <c r="A110" s="76" t="s">
        <v>279</v>
      </c>
      <c r="B110" s="57" t="s">
        <v>232</v>
      </c>
      <c r="C110" s="58" t="s">
        <v>67</v>
      </c>
      <c r="D110" s="59" t="s">
        <v>86</v>
      </c>
      <c r="E110" s="59" t="s">
        <v>86</v>
      </c>
      <c r="F110" s="46">
        <v>0.03</v>
      </c>
      <c r="G110" s="11" t="s">
        <v>86</v>
      </c>
      <c r="H110" s="22"/>
      <c r="I110" s="22"/>
      <c r="J110" s="16"/>
      <c r="K110" s="9" t="s">
        <v>191</v>
      </c>
    </row>
    <row r="111" spans="1:11" ht="30" customHeight="1">
      <c r="A111" s="76"/>
      <c r="B111" s="57" t="s">
        <v>233</v>
      </c>
      <c r="C111" s="58" t="s">
        <v>67</v>
      </c>
      <c r="D111" s="59">
        <v>7</v>
      </c>
      <c r="E111" s="59">
        <v>7</v>
      </c>
      <c r="F111" s="46"/>
      <c r="G111" s="11"/>
      <c r="H111" s="22"/>
      <c r="I111" s="22"/>
      <c r="J111" s="16"/>
      <c r="K111" s="9"/>
    </row>
    <row r="112" spans="1:11" ht="30" customHeight="1">
      <c r="A112" s="76" t="s">
        <v>280</v>
      </c>
      <c r="B112" s="57" t="s">
        <v>57</v>
      </c>
      <c r="C112" s="58" t="s">
        <v>83</v>
      </c>
      <c r="D112" s="66" t="s">
        <v>172</v>
      </c>
      <c r="E112" s="66" t="s">
        <v>321</v>
      </c>
      <c r="F112" s="47">
        <v>5</v>
      </c>
      <c r="G112" s="22">
        <v>54</v>
      </c>
      <c r="H112" s="11">
        <f>F112*E10</f>
        <v>200.58750000000003</v>
      </c>
      <c r="I112" s="11">
        <f>SUM(G112-H112)</f>
        <v>-146.58750000000003</v>
      </c>
      <c r="J112" s="16">
        <f t="shared" si="0"/>
        <v>26.920919798093095</v>
      </c>
      <c r="K112" s="9" t="s">
        <v>229</v>
      </c>
    </row>
    <row r="113" spans="1:11" ht="30" customHeight="1">
      <c r="A113" s="76" t="s">
        <v>285</v>
      </c>
      <c r="B113" s="57" t="s">
        <v>58</v>
      </c>
      <c r="C113" s="64" t="s">
        <v>84</v>
      </c>
      <c r="D113" s="66" t="s">
        <v>85</v>
      </c>
      <c r="E113" s="66" t="s">
        <v>85</v>
      </c>
      <c r="F113" s="47">
        <v>120</v>
      </c>
      <c r="G113" s="11">
        <v>120</v>
      </c>
      <c r="H113" s="11">
        <f>F113*E10</f>
        <v>4814.1000000000004</v>
      </c>
      <c r="I113" s="11">
        <f>SUM(G113-H113)</f>
        <v>-4694.1000000000004</v>
      </c>
      <c r="J113" s="16">
        <f t="shared" si="0"/>
        <v>2.4926777590826945</v>
      </c>
      <c r="K113" s="9" t="s">
        <v>230</v>
      </c>
    </row>
    <row r="114" spans="1:11" ht="30" customHeight="1">
      <c r="A114" s="76" t="s">
        <v>286</v>
      </c>
      <c r="B114" s="57" t="s">
        <v>59</v>
      </c>
      <c r="C114" s="64" t="s">
        <v>201</v>
      </c>
      <c r="D114" s="66" t="s">
        <v>203</v>
      </c>
      <c r="E114" s="66" t="s">
        <v>322</v>
      </c>
      <c r="F114" s="43" t="s">
        <v>97</v>
      </c>
      <c r="G114" s="17" t="s">
        <v>92</v>
      </c>
      <c r="H114" s="12">
        <v>12</v>
      </c>
      <c r="I114" s="22">
        <f>SUM(G114-H114)</f>
        <v>-3</v>
      </c>
      <c r="J114" s="16">
        <f t="shared" si="0"/>
        <v>75</v>
      </c>
      <c r="K114" s="9" t="s">
        <v>202</v>
      </c>
    </row>
    <row r="115" spans="1:11" ht="30" customHeight="1">
      <c r="A115" s="76" t="s">
        <v>287</v>
      </c>
      <c r="B115" s="57" t="s">
        <v>60</v>
      </c>
      <c r="C115" s="58" t="s">
        <v>72</v>
      </c>
      <c r="D115" s="74">
        <v>8.31</v>
      </c>
      <c r="E115" s="74">
        <v>8.31</v>
      </c>
      <c r="F115" s="52">
        <v>0.24</v>
      </c>
      <c r="G115" s="22">
        <f>E115</f>
        <v>8.31</v>
      </c>
      <c r="H115" s="36">
        <f>F115*E10</f>
        <v>9.6282000000000014</v>
      </c>
      <c r="I115" s="36">
        <f>H115-E115</f>
        <v>1.3182000000000009</v>
      </c>
      <c r="J115" s="16">
        <f t="shared" si="0"/>
        <v>86.308967408238288</v>
      </c>
      <c r="K115" s="9" t="s">
        <v>182</v>
      </c>
    </row>
    <row r="116" spans="1:11" ht="30" customHeight="1">
      <c r="A116" s="76" t="s">
        <v>288</v>
      </c>
      <c r="B116" s="57" t="s">
        <v>61</v>
      </c>
      <c r="C116" s="58" t="s">
        <v>72</v>
      </c>
      <c r="D116" s="66" t="s">
        <v>121</v>
      </c>
      <c r="E116" s="66" t="s">
        <v>121</v>
      </c>
      <c r="F116" s="53"/>
      <c r="G116" s="37"/>
      <c r="H116" s="37"/>
      <c r="I116" s="37"/>
      <c r="J116" s="38"/>
      <c r="K116" s="39"/>
    </row>
    <row r="117" spans="1:11" ht="30" customHeight="1">
      <c r="A117" s="82"/>
      <c r="D117" s="40"/>
      <c r="E117" s="40"/>
      <c r="F117" s="41"/>
      <c r="G117" s="40"/>
      <c r="H117" s="40"/>
      <c r="J117" s="42"/>
    </row>
    <row r="118" spans="1:11">
      <c r="A118" s="82"/>
      <c r="D118" s="40"/>
      <c r="E118" s="40"/>
      <c r="F118" s="41"/>
      <c r="G118" s="40"/>
      <c r="H118" s="40"/>
      <c r="J118" s="42"/>
    </row>
    <row r="119" spans="1:11">
      <c r="A119" s="82"/>
      <c r="D119" s="40"/>
      <c r="E119" s="40"/>
      <c r="F119" s="41"/>
      <c r="G119" s="40"/>
      <c r="H119" s="40"/>
      <c r="J119" s="42"/>
    </row>
    <row r="120" spans="1:11">
      <c r="A120" s="82"/>
      <c r="D120" s="40"/>
      <c r="E120" s="40"/>
      <c r="F120" s="41"/>
      <c r="G120" s="40"/>
      <c r="H120" s="40"/>
      <c r="J120" s="42"/>
    </row>
    <row r="121" spans="1:11">
      <c r="A121" s="82"/>
      <c r="D121" s="40"/>
      <c r="E121" s="40"/>
      <c r="F121" s="41"/>
      <c r="G121" s="40"/>
      <c r="H121" s="40"/>
      <c r="J121" s="42"/>
    </row>
    <row r="122" spans="1:11">
      <c r="A122" s="82"/>
      <c r="D122" s="40"/>
      <c r="E122" s="40"/>
      <c r="F122" s="41"/>
      <c r="G122" s="40"/>
      <c r="H122" s="40"/>
      <c r="J122" s="42"/>
    </row>
    <row r="123" spans="1:11">
      <c r="A123" s="82"/>
      <c r="D123" s="40"/>
      <c r="E123" s="40"/>
      <c r="F123" s="41"/>
      <c r="G123" s="40"/>
      <c r="H123" s="40"/>
      <c r="J123" s="42"/>
    </row>
    <row r="124" spans="1:11">
      <c r="A124" s="82"/>
      <c r="D124" s="40"/>
      <c r="E124" s="40"/>
      <c r="F124" s="41"/>
      <c r="G124" s="40"/>
      <c r="H124" s="40"/>
      <c r="J124" s="42"/>
    </row>
    <row r="125" spans="1:11">
      <c r="A125" s="82"/>
      <c r="D125" s="40"/>
      <c r="E125" s="40"/>
      <c r="F125" s="41"/>
      <c r="G125" s="40"/>
      <c r="H125" s="40"/>
      <c r="J125" s="42"/>
    </row>
    <row r="126" spans="1:11">
      <c r="A126" s="82"/>
      <c r="D126" s="40"/>
      <c r="E126" s="40"/>
      <c r="F126" s="41"/>
      <c r="G126" s="40"/>
      <c r="H126" s="40"/>
      <c r="J126" s="42"/>
    </row>
    <row r="127" spans="1:11">
      <c r="A127" s="82"/>
      <c r="D127" s="40"/>
      <c r="E127" s="40"/>
      <c r="F127" s="41"/>
      <c r="G127" s="40"/>
      <c r="H127" s="40"/>
      <c r="J127" s="42"/>
    </row>
    <row r="128" spans="1:11">
      <c r="A128" s="82"/>
      <c r="D128" s="40"/>
      <c r="E128" s="40"/>
      <c r="F128" s="41"/>
      <c r="G128" s="40"/>
      <c r="H128" s="40"/>
      <c r="J128" s="42"/>
    </row>
    <row r="129" spans="1:10">
      <c r="A129" s="82"/>
      <c r="D129" s="40"/>
      <c r="E129" s="40"/>
      <c r="F129" s="41"/>
      <c r="G129" s="40"/>
      <c r="H129" s="40"/>
      <c r="J129" s="42"/>
    </row>
    <row r="130" spans="1:10">
      <c r="A130" s="82"/>
      <c r="D130" s="40"/>
      <c r="E130" s="40"/>
      <c r="F130" s="41"/>
      <c r="G130" s="40"/>
      <c r="H130" s="40"/>
      <c r="J130" s="42"/>
    </row>
    <row r="131" spans="1:10">
      <c r="A131" s="82"/>
      <c r="D131" s="40"/>
      <c r="E131" s="40"/>
      <c r="F131" s="41"/>
      <c r="G131" s="40"/>
      <c r="H131" s="40"/>
      <c r="J131" s="42"/>
    </row>
    <row r="132" spans="1:10">
      <c r="A132" s="82"/>
      <c r="D132" s="40"/>
      <c r="E132" s="40"/>
      <c r="F132" s="41"/>
      <c r="G132" s="40"/>
      <c r="H132" s="40"/>
      <c r="J132" s="42"/>
    </row>
    <row r="133" spans="1:10">
      <c r="A133" s="82"/>
      <c r="D133" s="40"/>
      <c r="E133" s="40"/>
      <c r="F133" s="41"/>
      <c r="G133" s="40"/>
      <c r="H133" s="40"/>
      <c r="J133" s="42"/>
    </row>
    <row r="134" spans="1:10">
      <c r="A134" s="82"/>
      <c r="D134" s="40"/>
      <c r="E134" s="40"/>
      <c r="F134" s="41"/>
      <c r="G134" s="40"/>
      <c r="H134" s="40"/>
      <c r="J134" s="42"/>
    </row>
    <row r="135" spans="1:10">
      <c r="A135" s="82"/>
      <c r="D135" s="40"/>
      <c r="E135" s="40"/>
      <c r="F135" s="41"/>
      <c r="G135" s="40"/>
      <c r="H135" s="40"/>
      <c r="J135" s="42"/>
    </row>
    <row r="136" spans="1:10">
      <c r="A136" s="82"/>
      <c r="D136" s="40"/>
      <c r="E136" s="40"/>
      <c r="F136" s="41"/>
      <c r="G136" s="40"/>
      <c r="H136" s="40"/>
      <c r="J136" s="42"/>
    </row>
    <row r="137" spans="1:10">
      <c r="A137" s="82"/>
      <c r="D137" s="40"/>
      <c r="E137" s="40"/>
      <c r="F137" s="41"/>
      <c r="G137" s="40"/>
      <c r="H137" s="40"/>
      <c r="J137" s="42"/>
    </row>
    <row r="138" spans="1:10">
      <c r="A138" s="82"/>
      <c r="D138" s="40"/>
      <c r="E138" s="40"/>
      <c r="F138" s="41"/>
      <c r="G138" s="40"/>
      <c r="H138" s="40"/>
      <c r="J138" s="42"/>
    </row>
    <row r="139" spans="1:10">
      <c r="A139" s="82"/>
      <c r="D139" s="40"/>
      <c r="E139" s="40"/>
      <c r="F139" s="41"/>
      <c r="G139" s="40"/>
      <c r="H139" s="40"/>
      <c r="J139" s="42"/>
    </row>
    <row r="140" spans="1:10">
      <c r="A140" s="82"/>
      <c r="D140" s="40"/>
      <c r="E140" s="40"/>
      <c r="F140" s="41"/>
      <c r="G140" s="40"/>
      <c r="H140" s="40"/>
      <c r="J140" s="42"/>
    </row>
    <row r="141" spans="1:10">
      <c r="A141" s="82"/>
      <c r="D141" s="40"/>
      <c r="E141" s="40"/>
      <c r="F141" s="41"/>
      <c r="G141" s="40"/>
      <c r="H141" s="40"/>
      <c r="J141" s="42"/>
    </row>
    <row r="142" spans="1:10">
      <c r="A142" s="82"/>
      <c r="D142" s="40"/>
      <c r="E142" s="40"/>
      <c r="F142" s="41"/>
      <c r="G142" s="40"/>
      <c r="H142" s="40"/>
      <c r="J142" s="2"/>
    </row>
    <row r="143" spans="1:10">
      <c r="A143" s="82"/>
      <c r="D143" s="40"/>
      <c r="E143" s="40"/>
      <c r="F143" s="41"/>
      <c r="G143" s="40"/>
      <c r="H143" s="40"/>
      <c r="J143" s="2"/>
    </row>
    <row r="144" spans="1:10">
      <c r="A144" s="82"/>
      <c r="D144" s="40"/>
      <c r="E144" s="40"/>
      <c r="F144" s="41"/>
      <c r="G144" s="40"/>
      <c r="H144" s="40"/>
      <c r="J144" s="2"/>
    </row>
    <row r="145" spans="1:10">
      <c r="A145" s="82"/>
      <c r="D145" s="40"/>
      <c r="E145" s="40"/>
      <c r="F145" s="41"/>
      <c r="G145" s="40"/>
      <c r="H145" s="40"/>
      <c r="J145" s="2"/>
    </row>
    <row r="146" spans="1:10">
      <c r="A146" s="82"/>
      <c r="D146" s="40"/>
      <c r="E146" s="40"/>
      <c r="F146" s="41"/>
      <c r="G146" s="40"/>
      <c r="H146" s="40"/>
      <c r="J146" s="2"/>
    </row>
    <row r="147" spans="1:10">
      <c r="A147" s="82"/>
      <c r="D147" s="40"/>
      <c r="E147" s="40"/>
      <c r="F147" s="41"/>
      <c r="G147" s="40"/>
      <c r="H147" s="40"/>
      <c r="J147" s="2"/>
    </row>
    <row r="148" spans="1:10">
      <c r="A148" s="82"/>
      <c r="D148" s="40"/>
      <c r="E148" s="40"/>
      <c r="F148" s="41"/>
      <c r="G148" s="40"/>
      <c r="H148" s="40"/>
      <c r="J148" s="2"/>
    </row>
    <row r="149" spans="1:10">
      <c r="A149" s="82"/>
      <c r="D149" s="40"/>
      <c r="E149" s="40"/>
      <c r="F149" s="41"/>
      <c r="G149" s="40"/>
      <c r="H149" s="40"/>
      <c r="J149" s="2"/>
    </row>
    <row r="150" spans="1:10">
      <c r="A150" s="82"/>
      <c r="D150" s="40"/>
      <c r="E150" s="40"/>
      <c r="F150" s="41"/>
      <c r="G150" s="40"/>
      <c r="H150" s="40"/>
      <c r="J150" s="2"/>
    </row>
    <row r="151" spans="1:10">
      <c r="A151" s="82"/>
      <c r="D151" s="40"/>
      <c r="E151" s="40"/>
      <c r="F151" s="41"/>
      <c r="G151" s="40"/>
      <c r="H151" s="40"/>
      <c r="J151" s="2"/>
    </row>
    <row r="152" spans="1:10">
      <c r="A152" s="82"/>
      <c r="D152" s="40"/>
      <c r="E152" s="40"/>
      <c r="F152" s="41"/>
      <c r="G152" s="40"/>
      <c r="H152" s="40"/>
      <c r="J152" s="2"/>
    </row>
    <row r="153" spans="1:10">
      <c r="A153" s="82"/>
      <c r="D153" s="40"/>
      <c r="E153" s="40"/>
      <c r="F153" s="41"/>
      <c r="G153" s="40"/>
      <c r="H153" s="40"/>
      <c r="J153" s="2"/>
    </row>
    <row r="154" spans="1:10">
      <c r="A154" s="82"/>
      <c r="D154" s="40"/>
      <c r="E154" s="40"/>
      <c r="F154" s="41"/>
      <c r="G154" s="40"/>
      <c r="H154" s="40"/>
      <c r="J154" s="2"/>
    </row>
    <row r="155" spans="1:10">
      <c r="A155" s="82"/>
      <c r="D155" s="40"/>
      <c r="E155" s="40"/>
      <c r="F155" s="41"/>
      <c r="G155" s="40"/>
      <c r="H155" s="40"/>
      <c r="J155" s="2"/>
    </row>
    <row r="156" spans="1:10">
      <c r="A156" s="82"/>
      <c r="D156" s="40"/>
      <c r="E156" s="40"/>
      <c r="F156" s="41"/>
      <c r="G156" s="40"/>
      <c r="H156" s="40"/>
      <c r="J156" s="2"/>
    </row>
    <row r="157" spans="1:10">
      <c r="A157" s="82"/>
      <c r="D157" s="40"/>
      <c r="E157" s="40"/>
      <c r="F157" s="41"/>
      <c r="G157" s="40"/>
      <c r="H157" s="40"/>
      <c r="J157" s="2"/>
    </row>
    <row r="158" spans="1:10">
      <c r="A158" s="82"/>
      <c r="D158" s="40"/>
      <c r="E158" s="40"/>
      <c r="F158" s="41"/>
      <c r="G158" s="40"/>
      <c r="H158" s="40"/>
      <c r="J158" s="2"/>
    </row>
    <row r="159" spans="1:10">
      <c r="A159" s="82"/>
      <c r="D159" s="40"/>
      <c r="E159" s="40"/>
      <c r="F159" s="41"/>
      <c r="G159" s="40"/>
      <c r="H159" s="40"/>
      <c r="J159" s="2"/>
    </row>
    <row r="160" spans="1:10">
      <c r="A160" s="82"/>
      <c r="D160" s="40"/>
      <c r="E160" s="40"/>
      <c r="F160" s="41"/>
      <c r="G160" s="40"/>
      <c r="H160" s="40"/>
      <c r="J160" s="2"/>
    </row>
    <row r="161" spans="1:10">
      <c r="A161" s="82"/>
      <c r="D161" s="40"/>
      <c r="E161" s="40"/>
      <c r="F161" s="41"/>
      <c r="G161" s="40"/>
      <c r="H161" s="40"/>
      <c r="J161" s="2"/>
    </row>
    <row r="162" spans="1:10">
      <c r="A162" s="82"/>
      <c r="D162" s="40"/>
      <c r="E162" s="40"/>
      <c r="F162" s="41"/>
      <c r="G162" s="40"/>
      <c r="H162" s="40"/>
      <c r="J162" s="2"/>
    </row>
    <row r="163" spans="1:10">
      <c r="A163" s="82"/>
      <c r="D163" s="40"/>
      <c r="E163" s="40"/>
      <c r="F163" s="41"/>
      <c r="G163" s="40"/>
      <c r="H163" s="40"/>
      <c r="J163" s="2"/>
    </row>
    <row r="164" spans="1:10">
      <c r="A164" s="82"/>
      <c r="D164" s="40"/>
      <c r="E164" s="40"/>
      <c r="F164" s="41"/>
      <c r="G164" s="40"/>
      <c r="H164" s="40"/>
      <c r="J164" s="2"/>
    </row>
    <row r="165" spans="1:10">
      <c r="A165" s="82"/>
      <c r="D165" s="40"/>
      <c r="E165" s="40"/>
      <c r="F165" s="41"/>
      <c r="G165" s="40"/>
      <c r="H165" s="40"/>
      <c r="J165" s="2"/>
    </row>
    <row r="166" spans="1:10">
      <c r="A166" s="82"/>
      <c r="D166" s="40"/>
      <c r="E166" s="40"/>
      <c r="F166" s="41"/>
      <c r="G166" s="40"/>
      <c r="H166" s="40"/>
      <c r="J166" s="2"/>
    </row>
    <row r="167" spans="1:10">
      <c r="A167" s="82"/>
      <c r="D167" s="40"/>
      <c r="E167" s="40"/>
      <c r="F167" s="41"/>
      <c r="G167" s="40"/>
      <c r="H167" s="40"/>
      <c r="J167" s="2"/>
    </row>
    <row r="168" spans="1:10">
      <c r="A168" s="82"/>
      <c r="D168" s="40"/>
      <c r="E168" s="40"/>
      <c r="F168" s="41"/>
      <c r="G168" s="40"/>
      <c r="H168" s="40"/>
      <c r="J168" s="2"/>
    </row>
    <row r="169" spans="1:10">
      <c r="A169" s="82"/>
      <c r="D169" s="40"/>
      <c r="E169" s="40"/>
      <c r="F169" s="41"/>
      <c r="G169" s="40"/>
      <c r="H169" s="40"/>
      <c r="J169" s="2"/>
    </row>
    <row r="170" spans="1:10">
      <c r="A170" s="82"/>
      <c r="D170" s="40"/>
      <c r="E170" s="40"/>
      <c r="F170" s="41"/>
      <c r="G170" s="40"/>
      <c r="H170" s="40"/>
      <c r="J170" s="2"/>
    </row>
    <row r="171" spans="1:10">
      <c r="A171" s="82"/>
      <c r="D171" s="40"/>
      <c r="E171" s="40"/>
      <c r="F171" s="41"/>
      <c r="G171" s="40"/>
      <c r="H171" s="40"/>
      <c r="J171" s="2"/>
    </row>
    <row r="172" spans="1:10">
      <c r="A172" s="82"/>
      <c r="D172" s="40"/>
      <c r="E172" s="40"/>
      <c r="F172" s="41"/>
      <c r="G172" s="40"/>
      <c r="H172" s="40"/>
      <c r="J172" s="2"/>
    </row>
    <row r="173" spans="1:10">
      <c r="A173" s="82"/>
      <c r="D173" s="40"/>
      <c r="E173" s="40"/>
      <c r="F173" s="41"/>
      <c r="G173" s="40"/>
      <c r="H173" s="40"/>
      <c r="J173" s="2"/>
    </row>
    <row r="174" spans="1:10">
      <c r="A174" s="82"/>
      <c r="D174" s="40"/>
      <c r="E174" s="40"/>
      <c r="F174" s="41"/>
      <c r="G174" s="40"/>
      <c r="H174" s="40"/>
      <c r="J174" s="2"/>
    </row>
    <row r="175" spans="1:10">
      <c r="A175" s="82"/>
      <c r="J175" s="2"/>
    </row>
    <row r="176" spans="1:10">
      <c r="A176" s="82"/>
      <c r="J176" s="2"/>
    </row>
    <row r="177" spans="1:10">
      <c r="A177" s="82"/>
      <c r="J177" s="2"/>
    </row>
    <row r="178" spans="1:10">
      <c r="A178" s="82"/>
      <c r="J178" s="2"/>
    </row>
    <row r="179" spans="1:10">
      <c r="A179" s="82"/>
      <c r="J179" s="2"/>
    </row>
    <row r="180" spans="1:10">
      <c r="A180" s="82"/>
      <c r="J180" s="2"/>
    </row>
    <row r="181" spans="1:10">
      <c r="A181" s="82"/>
      <c r="J181" s="2"/>
    </row>
    <row r="182" spans="1:10">
      <c r="A182" s="82"/>
      <c r="J182" s="2"/>
    </row>
    <row r="183" spans="1:10">
      <c r="A183" s="82"/>
      <c r="J183" s="2"/>
    </row>
    <row r="184" spans="1:10">
      <c r="A184" s="82"/>
      <c r="J184" s="2"/>
    </row>
    <row r="185" spans="1:10">
      <c r="A185" s="82"/>
      <c r="J185" s="2"/>
    </row>
    <row r="186" spans="1:10">
      <c r="A186" s="82"/>
      <c r="J186" s="2"/>
    </row>
    <row r="187" spans="1:10">
      <c r="A187" s="82"/>
      <c r="J187" s="2"/>
    </row>
    <row r="188" spans="1:10">
      <c r="A188" s="82"/>
      <c r="J188" s="2"/>
    </row>
    <row r="189" spans="1:10">
      <c r="A189" s="82"/>
      <c r="J189" s="2"/>
    </row>
    <row r="190" spans="1:10">
      <c r="A190" s="82"/>
      <c r="J190" s="2"/>
    </row>
    <row r="191" spans="1:10">
      <c r="A191" s="82"/>
      <c r="J191" s="2"/>
    </row>
    <row r="192" spans="1:10">
      <c r="A192" s="82"/>
      <c r="J192" s="2"/>
    </row>
    <row r="193" spans="1:10">
      <c r="A193" s="82"/>
      <c r="J193" s="2"/>
    </row>
    <row r="194" spans="1:10">
      <c r="A194" s="82"/>
      <c r="J194" s="2"/>
    </row>
    <row r="195" spans="1:10">
      <c r="A195" s="82"/>
      <c r="J195" s="2"/>
    </row>
    <row r="196" spans="1:10">
      <c r="A196" s="82"/>
      <c r="J196" s="2"/>
    </row>
    <row r="197" spans="1:10">
      <c r="A197" s="82"/>
      <c r="J197" s="2"/>
    </row>
    <row r="198" spans="1:10">
      <c r="J198" s="2"/>
    </row>
    <row r="199" spans="1:10">
      <c r="J199" s="2"/>
    </row>
    <row r="200" spans="1:10">
      <c r="J200" s="2"/>
    </row>
    <row r="201" spans="1:10">
      <c r="J201" s="2"/>
    </row>
    <row r="202" spans="1:10">
      <c r="J202" s="2"/>
    </row>
    <row r="203" spans="1:10">
      <c r="J203" s="2"/>
    </row>
    <row r="204" spans="1:10">
      <c r="J204" s="2"/>
    </row>
    <row r="205" spans="1:10">
      <c r="J205" s="2"/>
    </row>
    <row r="206" spans="1:10">
      <c r="J206" s="2"/>
    </row>
    <row r="207" spans="1:10">
      <c r="J207" s="2"/>
    </row>
    <row r="208" spans="1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</sheetData>
  <mergeCells count="13">
    <mergeCell ref="K6:K8"/>
    <mergeCell ref="F7:F8"/>
    <mergeCell ref="G7:G8"/>
    <mergeCell ref="H7:H8"/>
    <mergeCell ref="I7:I8"/>
    <mergeCell ref="D6:D8"/>
    <mergeCell ref="E6:E8"/>
    <mergeCell ref="D1:E1"/>
    <mergeCell ref="F6:J6"/>
    <mergeCell ref="A6:A8"/>
    <mergeCell ref="B6:B8"/>
    <mergeCell ref="C6:C8"/>
    <mergeCell ref="B4:E4"/>
  </mergeCells>
  <pageMargins left="0.70866141732283472" right="0.2755905511811023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Adminstration</dc:creator>
  <cp:lastModifiedBy>_VoloshinaJA</cp:lastModifiedBy>
  <cp:lastPrinted>2013-06-04T06:33:49Z</cp:lastPrinted>
  <dcterms:created xsi:type="dcterms:W3CDTF">1999-01-03T04:29:56Z</dcterms:created>
  <dcterms:modified xsi:type="dcterms:W3CDTF">2015-02-16T04:21:12Z</dcterms:modified>
</cp:coreProperties>
</file>